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SROBBA\Documents\RIFIUTI\"/>
    </mc:Choice>
  </mc:AlternateContent>
  <xr:revisionPtr revIDLastSave="0" documentId="8_{2ABDBDF6-0D68-47F4-86EC-9E150086FEAB}" xr6:coauthVersionLast="47" xr6:coauthVersionMax="47" xr10:uidLastSave="{00000000-0000-0000-0000-000000000000}"/>
  <bookViews>
    <workbookView xWindow="-110" yWindow="-110" windowWidth="19420" windowHeight="11500" tabRatio="537" xr2:uid="{00000000-000D-0000-FFFF-FFFF00000000}"/>
  </bookViews>
  <sheets>
    <sheet name="Menu" sheetId="12" r:id="rId1"/>
    <sheet name="Anagrafica Impianto" sheetId="2" r:id="rId2"/>
    <sheet name="Flussi da programmazione" sheetId="13" r:id="rId3"/>
    <sheet name="ModPef_IMP" sheetId="3" r:id="rId4"/>
    <sheet name="Tendina" sheetId="9" state="hidden" r:id="rId5"/>
  </sheets>
  <definedNames>
    <definedName name="Abruzzo">Tendina!$O$39:$O$42</definedName>
    <definedName name="Basilicata">Tendina!$S$39:$S$40</definedName>
    <definedName name="Calabria">Tendina!$T$39:$T$43</definedName>
    <definedName name="Campania">Tendina!$Q$39:$Q$43</definedName>
    <definedName name="Emilia_Romagna">Tendina!$J$39:$J$47</definedName>
    <definedName name="Friuli_Venezia_Giulia">Tendina!$H$39:$H$42</definedName>
    <definedName name="Intermedio">Tendina!$J$3:$J$4</definedName>
    <definedName name="Lazio">Tendina!$N$39:$N$43</definedName>
    <definedName name="Liguria">Tendina!$I$39:$I$42</definedName>
    <definedName name="Lombardia">Tendina!$E$39:$E$50</definedName>
    <definedName name="Marche">Tendina!$M$39:$M$43</definedName>
    <definedName name="Molise">Tendina!$P$39:$P$40</definedName>
    <definedName name="Piemonte">Tendina!$D$39:$D$46</definedName>
    <definedName name="Puglia">Tendina!$R$39:$R$44</definedName>
    <definedName name="Recupero">Tendina!$H$3:$H$6</definedName>
    <definedName name="Regione">Tendina!$C$15:$C$34</definedName>
    <definedName name="Sardegna">Tendina!$V$39:$V$43</definedName>
    <definedName name="Sicilia">Tendina!$U$39:$U$47</definedName>
    <definedName name="Smaltimento">Tendina!$I$3:$I$4</definedName>
    <definedName name="Tipo">Tendina!$F$3:$F$5</definedName>
    <definedName name="Toscana">Tendina!$K$39:$K$48</definedName>
    <definedName name="Trentino_Alto_Adige">Tendina!$F$39:$F$40</definedName>
    <definedName name="Umbria">Tendina!$L$39:$L$40</definedName>
    <definedName name="Valle_dAosta">Tendina!$C$39</definedName>
    <definedName name="Veneto">Tendina!$G$39:$G$45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3" l="1"/>
  <c r="G67" i="3"/>
  <c r="G43" i="3" s="1"/>
  <c r="F67" i="3"/>
  <c r="F43" i="3" s="1"/>
  <c r="F27" i="3"/>
  <c r="F35" i="3" s="1"/>
  <c r="G27" i="3"/>
  <c r="G35" i="3" s="1"/>
  <c r="F79" i="3"/>
  <c r="G79" i="3"/>
  <c r="F23" i="3"/>
  <c r="G23" i="3"/>
  <c r="F14" i="3"/>
  <c r="G14" i="3"/>
  <c r="F38" i="13"/>
  <c r="G38" i="13"/>
  <c r="F36" i="13"/>
  <c r="G36" i="13"/>
  <c r="F30" i="13"/>
  <c r="G30" i="13"/>
  <c r="F9" i="13"/>
  <c r="G9" i="13"/>
  <c r="F15" i="13"/>
  <c r="F83" i="3" s="1"/>
  <c r="G15" i="13"/>
  <c r="G82" i="3" s="1"/>
  <c r="F18" i="13"/>
  <c r="F20" i="13" s="1"/>
  <c r="G18" i="13"/>
  <c r="G20" i="13" s="1"/>
  <c r="D14" i="3"/>
  <c r="G41" i="3" l="1"/>
  <c r="F41" i="3"/>
  <c r="G83" i="3"/>
  <c r="F82" i="3"/>
  <c r="E23" i="3"/>
  <c r="D23" i="3"/>
  <c r="E38" i="13"/>
  <c r="D38" i="13"/>
  <c r="E67" i="3"/>
  <c r="E43" i="3" s="1"/>
  <c r="F45" i="3" l="1"/>
  <c r="F49" i="3" s="1"/>
  <c r="G45" i="3"/>
  <c r="G49" i="3" s="1"/>
  <c r="E30" i="13"/>
  <c r="D30" i="13"/>
  <c r="E15" i="13"/>
  <c r="E82" i="3" s="1"/>
  <c r="D15" i="13"/>
  <c r="D82" i="3" s="1"/>
  <c r="E36" i="13"/>
  <c r="D36" i="13"/>
  <c r="E83" i="3" l="1"/>
  <c r="D5" i="3"/>
  <c r="E18" i="13"/>
  <c r="E79" i="3" l="1"/>
  <c r="D79" i="3"/>
  <c r="D18" i="13"/>
  <c r="D20" i="13" s="1"/>
  <c r="D83" i="3" l="1"/>
  <c r="E20" i="13"/>
  <c r="E9" i="13"/>
  <c r="D9" i="13"/>
  <c r="D58" i="3" l="1"/>
  <c r="D59" i="3" s="1"/>
  <c r="E56" i="3"/>
  <c r="E50" i="3"/>
  <c r="F50" i="3" s="1"/>
  <c r="E27" i="3"/>
  <c r="E35" i="3" s="1"/>
  <c r="D27" i="3"/>
  <c r="D35" i="3" s="1"/>
  <c r="D41" i="3" s="1"/>
  <c r="E14" i="3"/>
  <c r="E41" i="3" s="1"/>
  <c r="D4" i="3"/>
  <c r="G50" i="3" l="1"/>
  <c r="F51" i="3"/>
  <c r="E58" i="3"/>
  <c r="E59" i="3" s="1"/>
  <c r="F56" i="3"/>
  <c r="D45" i="3"/>
  <c r="E45" i="3"/>
  <c r="G51" i="3" l="1"/>
  <c r="G56" i="3"/>
  <c r="G58" i="3" s="1"/>
  <c r="G59" i="3" s="1"/>
  <c r="F58" i="3"/>
  <c r="F59" i="3" s="1"/>
  <c r="D49" i="3"/>
  <c r="D51" i="3" s="1"/>
  <c r="E49" i="3"/>
  <c r="D60" i="3" l="1"/>
  <c r="D75" i="3"/>
  <c r="E51" i="3"/>
  <c r="D86" i="3" l="1"/>
  <c r="D85" i="3"/>
  <c r="D54" i="3"/>
  <c r="D76" i="3"/>
  <c r="E52" i="3" l="1"/>
  <c r="D62" i="3"/>
  <c r="D64" i="3" s="1"/>
  <c r="L70" i="3" s="1"/>
  <c r="J70" i="3" l="1"/>
  <c r="E54" i="3"/>
  <c r="E75" i="3"/>
  <c r="E60" i="3"/>
  <c r="F52" i="3" l="1"/>
  <c r="F75" i="3" s="1"/>
  <c r="E85" i="3"/>
  <c r="E86" i="3"/>
  <c r="E76" i="3"/>
  <c r="E62" i="3"/>
  <c r="E64" i="3" s="1"/>
  <c r="L71" i="3" s="1"/>
  <c r="F54" i="3" l="1"/>
  <c r="F60" i="3"/>
  <c r="G52" i="3" s="1"/>
  <c r="J71" i="3"/>
  <c r="F86" i="3" l="1"/>
  <c r="F76" i="3"/>
  <c r="F85" i="3"/>
  <c r="F62" i="3"/>
  <c r="F64" i="3" s="1"/>
  <c r="L72" i="3" s="1"/>
  <c r="G60" i="3"/>
  <c r="G75" i="3"/>
  <c r="G54" i="3"/>
  <c r="J72" i="3" l="1"/>
  <c r="G85" i="3"/>
  <c r="G86" i="3"/>
  <c r="G76" i="3"/>
  <c r="G62" i="3"/>
  <c r="G64" i="3" s="1"/>
</calcChain>
</file>

<file path=xl/sharedStrings.xml><?xml version="1.0" encoding="utf-8"?>
<sst xmlns="http://schemas.openxmlformats.org/spreadsheetml/2006/main" count="359" uniqueCount="286">
  <si>
    <t>ANAGRAFICA IMPIANTO</t>
  </si>
  <si>
    <t>cella compilabile</t>
  </si>
  <si>
    <t>DENOMINAZIONE E LOCALIZZAZIONE IMPIANTO</t>
  </si>
  <si>
    <t>Selezionare voce da menu a tendina</t>
  </si>
  <si>
    <t>DENOMINAZIONE IMPIANTO</t>
  </si>
  <si>
    <t>Tipo di Impianto</t>
  </si>
  <si>
    <t>Recupero</t>
  </si>
  <si>
    <t>Categoria Impianto</t>
  </si>
  <si>
    <t>Digestione Anaerobica</t>
  </si>
  <si>
    <t>localizzazione impianto</t>
  </si>
  <si>
    <t>Regione</t>
  </si>
  <si>
    <t>Molise</t>
  </si>
  <si>
    <t>Provincia</t>
  </si>
  <si>
    <t>Campobasso</t>
  </si>
  <si>
    <t xml:space="preserve">Comune </t>
  </si>
  <si>
    <t>Codice istat Comune</t>
  </si>
  <si>
    <t>Indirizzo</t>
  </si>
  <si>
    <t>GESTORE IMPIANTO</t>
  </si>
  <si>
    <t xml:space="preserve">Gestore dell'impianto (ragione sociale) </t>
  </si>
  <si>
    <t>partita IVA</t>
  </si>
  <si>
    <t>codice fiscale</t>
  </si>
  <si>
    <t>natura giuridica del gestore</t>
  </si>
  <si>
    <t>cella non compilabile</t>
  </si>
  <si>
    <t>B6) Per materie prime, sussidiarie, di consumo e merci</t>
  </si>
  <si>
    <t>B7) Per servizi</t>
  </si>
  <si>
    <t>B8) Per godimento beni di terzi</t>
  </si>
  <si>
    <t>B9) Per il personale</t>
  </si>
  <si>
    <t>B11) Variazione delle rimanenze</t>
  </si>
  <si>
    <t>B14) Oneri diversi di gestione</t>
  </si>
  <si>
    <r>
      <t xml:space="preserve">                  Ammortamenti   </t>
    </r>
    <r>
      <rPr>
        <b/>
        <i/>
        <sz val="11"/>
        <color theme="1"/>
        <rFont val="Century Gothic"/>
        <family val="2"/>
      </rPr>
      <t>Amm</t>
    </r>
  </si>
  <si>
    <r>
      <t xml:space="preserve">                  Accantonamenti   </t>
    </r>
    <r>
      <rPr>
        <b/>
        <i/>
        <sz val="11"/>
        <color theme="1"/>
        <rFont val="Century Gothic"/>
        <family val="2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</si>
  <si>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</si>
  <si>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</si>
  <si>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</si>
  <si>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</si>
  <si>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Remunerazione del capitale investito netto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R</t>
    </r>
  </si>
  <si>
    <r>
      <t xml:space="preserve">               Remunerazione delle immobilizzazioni in corso   </t>
    </r>
    <r>
      <rPr>
        <b/>
        <i/>
        <sz val="11"/>
        <color theme="1"/>
        <rFont val="Century Gothic"/>
        <family val="2"/>
      </rPr>
      <t>R</t>
    </r>
    <r>
      <rPr>
        <b/>
        <i/>
        <vertAlign val="subscript"/>
        <sz val="11"/>
        <color theme="1"/>
        <rFont val="Century Gothic"/>
        <family val="2"/>
      </rPr>
      <t>LIC</t>
    </r>
  </si>
  <si>
    <t>Limite alla crescita annuale delle tariffe di accesso agli impianti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</si>
  <si>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a-1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</si>
  <si>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>/τ</t>
    </r>
    <r>
      <rPr>
        <b/>
        <vertAlign val="subscript"/>
        <sz val="12"/>
        <color theme="1"/>
        <rFont val="Century Gothic"/>
        <family val="2"/>
      </rPr>
      <t>a-1</t>
    </r>
  </si>
  <si>
    <t>Categoria</t>
  </si>
  <si>
    <t>Tipo</t>
  </si>
  <si>
    <t>Smaltimento</t>
  </si>
  <si>
    <t>Intermedio</t>
  </si>
  <si>
    <t>Compostaggio</t>
  </si>
  <si>
    <t>Trattamento Meccanico Biologico</t>
  </si>
  <si>
    <t>Discarica</t>
  </si>
  <si>
    <t>Trattamento Meccanico</t>
  </si>
  <si>
    <t>Integrato Aerobico/Anaerobico</t>
  </si>
  <si>
    <t>Altro (specificare in nota)</t>
  </si>
  <si>
    <t>Piemonte</t>
  </si>
  <si>
    <t>Valle_dAosta</t>
  </si>
  <si>
    <t>Lombardia</t>
  </si>
  <si>
    <t>Trentino_Alto_Adige</t>
  </si>
  <si>
    <t>Veneto</t>
  </si>
  <si>
    <t>Friuli_Venezia_Giulia</t>
  </si>
  <si>
    <t>Liguria</t>
  </si>
  <si>
    <t>Emilia_Romagna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</si>
  <si>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</si>
  <si>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</si>
  <si>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</si>
  <si>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</si>
  <si>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</si>
  <si>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</si>
  <si>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</si>
  <si>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</si>
  <si>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</si>
  <si>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</si>
  <si>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</si>
  <si>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Aosta</t>
  </si>
  <si>
    <t>Torino</t>
  </si>
  <si>
    <t>Varese</t>
  </si>
  <si>
    <t>Bolzano</t>
  </si>
  <si>
    <t>Verona</t>
  </si>
  <si>
    <t>Gorizia</t>
  </si>
  <si>
    <t>Imperia</t>
  </si>
  <si>
    <t>Piacenza</t>
  </si>
  <si>
    <t>Massa_Carrara</t>
  </si>
  <si>
    <t>Perugia</t>
  </si>
  <si>
    <t>Pesaro e Urbino</t>
  </si>
  <si>
    <t>Viterbo</t>
  </si>
  <si>
    <t>L_Aquila</t>
  </si>
  <si>
    <t>Caserta</t>
  </si>
  <si>
    <t>Foggia</t>
  </si>
  <si>
    <t>Potenza</t>
  </si>
  <si>
    <t>Cosenza</t>
  </si>
  <si>
    <t>Trapani</t>
  </si>
  <si>
    <t>Sassari</t>
  </si>
  <si>
    <t>Vercelli</t>
  </si>
  <si>
    <t>Como</t>
  </si>
  <si>
    <t>Trento</t>
  </si>
  <si>
    <t>Vicenza</t>
  </si>
  <si>
    <t>Trieste</t>
  </si>
  <si>
    <t>Savona</t>
  </si>
  <si>
    <t>Parma</t>
  </si>
  <si>
    <t>Lucca</t>
  </si>
  <si>
    <t>Terni</t>
  </si>
  <si>
    <t>Ancona</t>
  </si>
  <si>
    <t>Rieti</t>
  </si>
  <si>
    <t>Teramo</t>
  </si>
  <si>
    <t>Isernia</t>
  </si>
  <si>
    <t>Benevento</t>
  </si>
  <si>
    <t>Bari</t>
  </si>
  <si>
    <t>Matera</t>
  </si>
  <si>
    <t>Catanzaro</t>
  </si>
  <si>
    <t>Palermo</t>
  </si>
  <si>
    <t>Nuoro</t>
  </si>
  <si>
    <t>Novara</t>
  </si>
  <si>
    <t>Sondrio</t>
  </si>
  <si>
    <t>Belluno</t>
  </si>
  <si>
    <t>Pordenone</t>
  </si>
  <si>
    <t>Genova</t>
  </si>
  <si>
    <t>Reggio_nell_Emilia</t>
  </si>
  <si>
    <t>Pistoia</t>
  </si>
  <si>
    <t>Macerata</t>
  </si>
  <si>
    <t>Roma</t>
  </si>
  <si>
    <t>Pescara</t>
  </si>
  <si>
    <t>Napoli</t>
  </si>
  <si>
    <t>Taranto</t>
  </si>
  <si>
    <t>Reggio_Calabria</t>
  </si>
  <si>
    <t>Messina</t>
  </si>
  <si>
    <t>Cagliari</t>
  </si>
  <si>
    <t>Cuneo</t>
  </si>
  <si>
    <t>Milano</t>
  </si>
  <si>
    <t>Treviso</t>
  </si>
  <si>
    <t>Udine</t>
  </si>
  <si>
    <t>La Spezia</t>
  </si>
  <si>
    <t>Modena</t>
  </si>
  <si>
    <t>Firenze</t>
  </si>
  <si>
    <t>Ascoli_Piceno</t>
  </si>
  <si>
    <t>Latina</t>
  </si>
  <si>
    <t>Chieti</t>
  </si>
  <si>
    <t>Avellino</t>
  </si>
  <si>
    <t>Brindisi</t>
  </si>
  <si>
    <t>Crotone</t>
  </si>
  <si>
    <t>Agrigento</t>
  </si>
  <si>
    <t>Oristano</t>
  </si>
  <si>
    <t>Asti</t>
  </si>
  <si>
    <t>Bergamo</t>
  </si>
  <si>
    <t>Venezia</t>
  </si>
  <si>
    <t>Bologna</t>
  </si>
  <si>
    <t>Livorno</t>
  </si>
  <si>
    <t>Fermo</t>
  </si>
  <si>
    <t>Frosinone</t>
  </si>
  <si>
    <t>Salerno</t>
  </si>
  <si>
    <t>Lecce</t>
  </si>
  <si>
    <t>Vibo_Valentia</t>
  </si>
  <si>
    <t>Caltanissetta</t>
  </si>
  <si>
    <t>Sud_Sardegna</t>
  </si>
  <si>
    <t>Alessandria</t>
  </si>
  <si>
    <t>Brescia</t>
  </si>
  <si>
    <t>Padova</t>
  </si>
  <si>
    <t>Ferrara</t>
  </si>
  <si>
    <t>Pisa</t>
  </si>
  <si>
    <t>Barletta_Andria_Trani</t>
  </si>
  <si>
    <t>Enna</t>
  </si>
  <si>
    <t>Biella</t>
  </si>
  <si>
    <t>Pavia</t>
  </si>
  <si>
    <t>Rovigo</t>
  </si>
  <si>
    <t>Ravenna</t>
  </si>
  <si>
    <t>Arezzo</t>
  </si>
  <si>
    <t>Catania</t>
  </si>
  <si>
    <t>Verbano-Cusio-Ossola</t>
  </si>
  <si>
    <t>Cremona</t>
  </si>
  <si>
    <t>Forlì_Cesena</t>
  </si>
  <si>
    <t>Siena</t>
  </si>
  <si>
    <t>Ragusa</t>
  </si>
  <si>
    <t>Mantova</t>
  </si>
  <si>
    <t>Rimini</t>
  </si>
  <si>
    <t>Grosseto</t>
  </si>
  <si>
    <t>Siracusa</t>
  </si>
  <si>
    <t>Lecco</t>
  </si>
  <si>
    <t>Prato</t>
  </si>
  <si>
    <t>Lodi</t>
  </si>
  <si>
    <t>Monza_e_della_Brianza</t>
  </si>
  <si>
    <r>
      <t xml:space="preserve">Altri costi   </t>
    </r>
    <r>
      <rPr>
        <i/>
        <sz val="11"/>
        <color theme="1"/>
        <rFont val="Century Gothic"/>
        <family val="2"/>
      </rPr>
      <t>CO</t>
    </r>
    <r>
      <rPr>
        <i/>
        <vertAlign val="subscript"/>
        <sz val="11"/>
        <color theme="1"/>
        <rFont val="Century Gothic"/>
        <family val="2"/>
      </rPr>
      <t>AL</t>
    </r>
  </si>
  <si>
    <t>Ragione Sociale</t>
  </si>
  <si>
    <t>Azienda speciale</t>
  </si>
  <si>
    <t>Azienda speciale consortile</t>
  </si>
  <si>
    <t>Consorzio</t>
  </si>
  <si>
    <t>Gestione in economia</t>
  </si>
  <si>
    <t>Società a responsabilità limitata (S.r.l.)</t>
  </si>
  <si>
    <t>Società consortile S.p.A.</t>
  </si>
  <si>
    <t>Società consortile S.r.l.</t>
  </si>
  <si>
    <t>Società cooperativa a r.l.</t>
  </si>
  <si>
    <t>Società in accomandita semplice (S.a.s.)</t>
  </si>
  <si>
    <t>Società in nome colletivo (S.n.c.)</t>
  </si>
  <si>
    <t>Società per azioni (S.p.A.)</t>
  </si>
  <si>
    <t>Altro</t>
  </si>
  <si>
    <t>CHECK</t>
  </si>
  <si>
    <t>Foglio</t>
  </si>
  <si>
    <t>Breve descrizione dei contenuti</t>
  </si>
  <si>
    <t>LEGENDA</t>
  </si>
  <si>
    <t>formule</t>
  </si>
  <si>
    <t>Indice dei fogli, indicazioni per la compilazione e legenda celle di compilazione</t>
  </si>
  <si>
    <t>Anagrafica Impianto</t>
  </si>
  <si>
    <t>ModPEF_IMP</t>
  </si>
  <si>
    <t>Tipologia di impianti oggetto della compilazione</t>
  </si>
  <si>
    <t>Piano economico-finanziario dell'impianto</t>
  </si>
  <si>
    <t>Dettaglio flussi rifiuti urbani e da trattamento urbani</t>
  </si>
  <si>
    <t xml:space="preserve"> Rifiuti Urbani e da trattatamento Rifiuti Urbani [t/a]</t>
  </si>
  <si>
    <t xml:space="preserve"> Rifiuti Speciali*[t/a]</t>
  </si>
  <si>
    <t>Incenerimento con recupero di energia R1</t>
  </si>
  <si>
    <t>Incenerimento senza recupero di energia D10</t>
  </si>
  <si>
    <t>IMPIANTI INTERMEDI DA CUI PROVENGANO FLUSSI IN ENTRATA A IMPIANTI MINIMI</t>
  </si>
  <si>
    <r>
      <t>di cui quantità corrispondente ai flussi assoggettati a regolazione e provenienti da aree di prossimità rispetto agli impianti q</t>
    </r>
    <r>
      <rPr>
        <i/>
        <vertAlign val="subscript"/>
        <sz val="10"/>
        <color theme="1"/>
        <rFont val="Century Gothic"/>
        <family val="2"/>
      </rPr>
      <t>P,a</t>
    </r>
    <r>
      <rPr>
        <i/>
        <sz val="10"/>
        <color theme="1"/>
        <rFont val="Century Gothic"/>
        <family val="2"/>
      </rPr>
      <t xml:space="preserve"> [t/a] </t>
    </r>
  </si>
  <si>
    <r>
      <t>di cui quantità corrispondente ai flussi assoggettati a regolazione e provenienti da aree di non prossimità rispetto agli impianti  q</t>
    </r>
    <r>
      <rPr>
        <i/>
        <vertAlign val="subscript"/>
        <sz val="10"/>
        <rFont val="Century Gothic"/>
        <family val="2"/>
      </rPr>
      <t>np,a</t>
    </r>
    <r>
      <rPr>
        <i/>
        <sz val="10"/>
        <rFont val="Century Gothic"/>
        <family val="2"/>
      </rPr>
      <t xml:space="preserve"> [t/a]</t>
    </r>
  </si>
  <si>
    <t xml:space="preserve"> Rifiuti Urbani e da trattatamento Rifiuti Urbani  [t/a]</t>
  </si>
  <si>
    <t>Informazioni relative alla denominazione, alla localizzazione, alla tipologia e al gestore dell'impianto, nonché indicazione relativa al soggetto competente</t>
  </si>
  <si>
    <t>Informazioni relative ai flussi trattati dagli impianti con dettaglio dei flussi soggetti a regolazione</t>
  </si>
  <si>
    <t>IMPIANTI DI RECUPERO O SMALTIMENTO</t>
  </si>
  <si>
    <t>di cui assoggettati a regolazione per la quota corrispondente all'incidenza dei flussi in ingresso a impianti di chiusura del ciclo minimi  sulla quantità totale trattata  [t/a]</t>
  </si>
  <si>
    <t xml:space="preserve"> </t>
  </si>
  <si>
    <r>
      <t xml:space="preserve">La compilazione del presente file è destinata alle seguenti tipologie di impianti:
</t>
    </r>
    <r>
      <rPr>
        <b/>
        <sz val="11"/>
        <color theme="1"/>
        <rFont val="Century Gothic"/>
        <family val="2"/>
      </rPr>
      <t>impianti MINIMI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MINIMI IN PARTE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INTERMEDI da cui provengono flussi in entrata a impianti minimi</t>
    </r>
    <r>
      <rPr>
        <sz val="11"/>
        <color theme="1"/>
        <rFont val="Century Gothic"/>
        <family val="2"/>
      </rPr>
      <t xml:space="preserve">
</t>
    </r>
  </si>
  <si>
    <t xml:space="preserve"> FLUSSI DA PROGRAMMAZIONE</t>
  </si>
  <si>
    <t>Flussi da programmazione</t>
  </si>
  <si>
    <r>
      <t xml:space="preserve">Quantità totale corrispondente ai flussi assoggettati a regolazione </t>
    </r>
    <r>
      <rPr>
        <b/>
        <i/>
        <sz val="11"/>
        <rFont val="Century Gothic"/>
        <family val="2"/>
      </rPr>
      <t>q</t>
    </r>
    <r>
      <rPr>
        <b/>
        <i/>
        <vertAlign val="subscript"/>
        <sz val="11"/>
        <rFont val="Century Gothic"/>
        <family val="2"/>
      </rPr>
      <t>min,a</t>
    </r>
    <r>
      <rPr>
        <b/>
        <sz val="11"/>
        <rFont val="Century Gothic"/>
        <family val="2"/>
      </rPr>
      <t>[t/a]</t>
    </r>
  </si>
  <si>
    <r>
      <t xml:space="preserve">Quantità corrispondente ai flussi assoggettati a regolazione e provenienti da aree di prossimità rispetto agli impianti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P,a </t>
    </r>
    <r>
      <rPr>
        <i/>
        <sz val="11"/>
        <rFont val="Century Gothic"/>
        <family val="2"/>
      </rPr>
      <t>[t/a]</t>
    </r>
    <r>
      <rPr>
        <sz val="11"/>
        <rFont val="Century Gothic"/>
        <family val="2"/>
      </rPr>
      <t xml:space="preserve"> </t>
    </r>
  </si>
  <si>
    <r>
      <t xml:space="preserve">Quantità corrispondente ai flussi assoggettati a regolazione e provenienti da aree di non prossimità rispetto agli impianti 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np,a </t>
    </r>
    <r>
      <rPr>
        <i/>
        <sz val="11"/>
        <rFont val="Century Gothic"/>
        <family val="2"/>
      </rPr>
      <t>[t/a]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</si>
  <si>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P,a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</si>
  <si>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nP,a</t>
    </r>
  </si>
  <si>
    <t>La sezione che segue si valorizza nel caso in cui sia stata effettuata la distinzione tra flussi di prossimità e non prossimità nel foglio "Flussi da programmazione"</t>
  </si>
  <si>
    <r>
      <t>rpi</t>
    </r>
    <r>
      <rPr>
        <vertAlign val="subscript"/>
        <sz val="12"/>
        <color theme="1"/>
        <rFont val="Century Gothic"/>
        <family val="2"/>
      </rPr>
      <t>a</t>
    </r>
  </si>
  <si>
    <r>
      <t>K</t>
    </r>
    <r>
      <rPr>
        <vertAlign val="subscript"/>
        <sz val="12"/>
        <color theme="1"/>
        <rFont val="Century Gothic"/>
        <family val="2"/>
      </rPr>
      <t>a</t>
    </r>
  </si>
  <si>
    <r>
      <rPr>
        <b/>
        <i/>
        <sz val="12"/>
        <color theme="1"/>
        <rFont val="Calibri"/>
        <family val="2"/>
      </rPr>
      <t>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</si>
  <si>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i/>
        <sz val="12"/>
        <color theme="1"/>
        <rFont val="Calibri"/>
        <family val="2"/>
      </rPr>
      <t>1+ρ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</si>
  <si>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 xml:space="preserve"> (limite annuale di crescita)</t>
    </r>
  </si>
  <si>
    <t>CHECK - quota da rimodulare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</si>
  <si>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</t>
    </r>
  </si>
  <si>
    <t>(*) Inserire il quantitativo di rifiuti speciali al netto dei rifiuti da trattamento RU; compilare se stima disponibile</t>
  </si>
  <si>
    <t>Consentita la compilazione solo per i gestori della discarica</t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</si>
  <si>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dall'impianto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</si>
  <si>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nell'impianto [t/a]</t>
    </r>
  </si>
  <si>
    <r>
      <rPr>
        <b/>
        <u/>
        <sz val="11"/>
        <rFont val="Century Gothic"/>
        <family val="2"/>
      </rPr>
      <t xml:space="preserve">Previsione </t>
    </r>
    <r>
      <rPr>
        <b/>
        <sz val="11"/>
        <rFont val="Century Gothic"/>
        <family val="2"/>
      </rPr>
      <t>dei flussi di rifiuti urbani e da trattamento urbani classificabili come "minimi"  [t/a]</t>
    </r>
  </si>
  <si>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dei flussi di rifiuti urbani e da trattamento urbani classificabili come "integrati"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</si>
  <si>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dei flussi di rifiuti urbani classificabili come "aggiuntivi" 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</si>
  <si>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e da trattatamento Rifiuti Urbani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</si>
  <si>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o da trattamento urbani in ingresso all'impianto intermedio</t>
    </r>
  </si>
  <si>
    <r>
      <t xml:space="preserve">Totale </t>
    </r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Rifiuti in ingresso all'impianto intermedio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</si>
  <si>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quantitativi rifiuti </t>
    </r>
    <r>
      <rPr>
        <b/>
        <i/>
        <sz val="11"/>
        <rFont val="Century Gothic"/>
        <family val="2"/>
      </rPr>
      <t>in uscita dagli impianti intermedi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</si>
  <si>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classificati come "minimi" [t/a]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</si>
  <si>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non classificati come "minimi"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</si>
  <si>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in uscita dall'impianto [t/a]</t>
    </r>
  </si>
  <si>
    <r>
      <t xml:space="preserve">Si specifica che i quantitativi </t>
    </r>
    <r>
      <rPr>
        <u/>
        <sz val="9"/>
        <color theme="1"/>
        <rFont val="Century Gothic"/>
        <family val="2"/>
      </rPr>
      <t>previsionali</t>
    </r>
    <r>
      <rPr>
        <sz val="9"/>
        <color theme="1"/>
        <rFont val="Century Gothic"/>
        <family val="2"/>
      </rPr>
      <t xml:space="preserve"> sono richiesti ai fini del calcolo del τP,a e del τnP,a</t>
    </r>
  </si>
  <si>
    <t>NOTE PER LA COMPILAZIONE E CHECK</t>
  </si>
  <si>
    <r>
      <t>Vincolo ai Ricavi dell'Impianto, 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(euro)</t>
    </r>
  </si>
  <si>
    <t>Rimodulazioni Delta VRI calcolato e VRI massimo applicabile (euro)</t>
  </si>
  <si>
    <r>
      <t>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 (euro)</t>
    </r>
  </si>
  <si>
    <r>
      <t>VRI</t>
    </r>
    <r>
      <rPr>
        <vertAlign val="subscript"/>
        <sz val="12"/>
        <color theme="1"/>
        <rFont val="Century Gothic"/>
        <family val="2"/>
      </rPr>
      <t>a</t>
    </r>
    <r>
      <rPr>
        <sz val="12"/>
        <color theme="1"/>
        <rFont val="Century Gothic"/>
        <family val="2"/>
      </rPr>
      <t xml:space="preserve"> calcolato (euro)</t>
    </r>
  </si>
  <si>
    <r>
      <t>VRI</t>
    </r>
    <r>
      <rPr>
        <b/>
        <vertAlign val="subscript"/>
        <sz val="11"/>
        <color theme="1"/>
        <rFont val="Century Gothic"/>
        <family val="2"/>
      </rPr>
      <t>a,max</t>
    </r>
    <r>
      <rPr>
        <b/>
        <sz val="11"/>
        <color theme="1"/>
        <rFont val="Century Gothic"/>
        <family val="2"/>
      </rPr>
      <t xml:space="preserve"> (Vincolo ai Ricavi dell'Impianto massimo applicabile nel rispetto del limite annuale di crescita) - euro</t>
    </r>
  </si>
  <si>
    <r>
      <t>Delta (VRI</t>
    </r>
    <r>
      <rPr>
        <b/>
        <vertAlign val="subscript"/>
        <sz val="12"/>
        <color theme="1"/>
        <rFont val="Century Gothic"/>
        <family val="2"/>
      </rPr>
      <t xml:space="preserve">a </t>
    </r>
    <r>
      <rPr>
        <b/>
        <sz val="12"/>
        <color theme="1"/>
        <rFont val="Century Gothic"/>
        <family val="2"/>
      </rPr>
      <t>calcolato</t>
    </r>
    <r>
      <rPr>
        <b/>
        <vertAlign val="subscript"/>
        <sz val="12"/>
        <color theme="1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>- VRI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>) - euro</t>
    </r>
  </si>
  <si>
    <r>
      <t>IVA Indetrabile</t>
    </r>
    <r>
      <rPr>
        <sz val="11"/>
        <color theme="1"/>
        <rFont val="Century Gothic"/>
        <family val="2"/>
      </rPr>
      <t xml:space="preserve"> (euro)</t>
    </r>
  </si>
  <si>
    <r>
      <t xml:space="preserve">Costi d'uso del capitale   </t>
    </r>
    <r>
      <rPr>
        <b/>
        <i/>
        <sz val="11"/>
        <color theme="1"/>
        <rFont val="Century Gothic"/>
        <family val="2"/>
      </rPr>
      <t>CK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(euro)</t>
    </r>
  </si>
  <si>
    <r>
      <t xml:space="preserve">Totale Costi Previsionali </t>
    </r>
    <r>
      <rPr>
        <sz val="11"/>
        <color theme="1"/>
        <rFont val="Century Gothic"/>
        <family val="2"/>
      </rPr>
      <t>(euro)</t>
    </r>
  </si>
  <si>
    <r>
      <t xml:space="preserve">Totale Costi Operativi </t>
    </r>
    <r>
      <rPr>
        <sz val="11"/>
        <color theme="1"/>
        <rFont val="Century Gothic"/>
        <family val="2"/>
      </rPr>
      <t>(euro)</t>
    </r>
  </si>
  <si>
    <t>Il Fondo di Ammortamento di partenza per il calcolo dei costi di capitale è il Fondo di Ammortamento presente in bilancio al 31/12/2023. Nel caso di impianto parzialmente minimo e parzialmente integrato, considerare opportunamente i dati di input per la quota parte attribuibile ai flussi minimi.</t>
  </si>
  <si>
    <t>2026</t>
  </si>
  <si>
    <t>2027</t>
  </si>
  <si>
    <t>2028</t>
  </si>
  <si>
    <t>2029</t>
  </si>
  <si>
    <t>PEF Impianti di chiusura del ciclo "minimi", "minimi in parte" e impianti "intermedi" da cui provengono flussi indicati come in ingresso a impianti di chiusura del ciclo minimi - 2026-2029</t>
  </si>
  <si>
    <r>
      <t>RI_TRA</t>
    </r>
    <r>
      <rPr>
        <vertAlign val="subscript"/>
        <sz val="12"/>
        <color theme="1"/>
        <rFont val="Century Gothic"/>
        <family val="2"/>
      </rPr>
      <t>2025</t>
    </r>
    <r>
      <rPr>
        <sz val="12"/>
        <color theme="1"/>
        <rFont val="Century Gothic"/>
        <family val="2"/>
      </rPr>
      <t xml:space="preserve"> (euro)</t>
    </r>
  </si>
  <si>
    <r>
      <t>Delta (VRI</t>
    </r>
    <r>
      <rPr>
        <b/>
        <vertAlign val="subscript"/>
        <sz val="12"/>
        <rFont val="Century Gothic"/>
        <family val="2"/>
      </rPr>
      <t xml:space="preserve">a </t>
    </r>
    <r>
      <rPr>
        <b/>
        <sz val="12"/>
        <rFont val="Century Gothic"/>
        <family val="2"/>
      </rPr>
      <t>calcolato -VRI</t>
    </r>
    <r>
      <rPr>
        <b/>
        <vertAlign val="subscript"/>
        <sz val="12"/>
        <rFont val="Century Gothic"/>
        <family val="2"/>
      </rPr>
      <t>a,max</t>
    </r>
    <r>
      <rPr>
        <b/>
        <sz val="12"/>
        <rFont val="Century Gothic"/>
        <family val="2"/>
      </rPr>
      <t>) da recuperare nell'anno a - euro</t>
    </r>
  </si>
  <si>
    <r>
      <t xml:space="preserve">               Costi d'uso del capitale di cui all'art. 13.11 del MTR-3 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CK</t>
    </r>
    <r>
      <rPr>
        <b/>
        <i/>
        <vertAlign val="subscript"/>
        <sz val="11"/>
        <color theme="1"/>
        <rFont val="Century Gothic"/>
        <family val="2"/>
      </rPr>
      <t>proprietari</t>
    </r>
  </si>
  <si>
    <t>Totale Rimodulato</t>
  </si>
  <si>
    <t>Soggetto competente ai sensi del c. 7.2 del. 397/2025/R/rif 
(Regione o altro Ente dalla stessa individuato)</t>
  </si>
  <si>
    <t>La somma non deve superare quanto rinviato post 2025 nelle predisposizioni tariffarie 2024-2025.</t>
  </si>
  <si>
    <r>
      <t xml:space="preserve">Rimodulazioni Delta VRI calcolato e VRI massimo (periodo regolatorio 2024-2025) </t>
    </r>
    <r>
      <rPr>
        <i/>
        <sz val="12"/>
        <rFont val="Century Gothic"/>
        <family val="2"/>
      </rPr>
      <t>rinviato post 2025</t>
    </r>
    <r>
      <rPr>
        <sz val="12"/>
        <rFont val="Century Gothic"/>
        <family val="2"/>
      </rPr>
      <t xml:space="preserve"> - (euro)</t>
    </r>
  </si>
  <si>
    <t>Rinunce (Cfr. art. 5.9 delibera 397/2025/R/rif) (euro)</t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</si>
  <si>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2026,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2026,max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</si>
  <si>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2027,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2027,max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</si>
  <si>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2028,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2028,max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</si>
  <si>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rPr>
        <b/>
        <sz val="13"/>
        <color theme="1"/>
        <rFont val="Calibri"/>
        <family val="2"/>
      </rPr>
      <t>τ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</t>
    </r>
  </si>
  <si>
    <r>
      <t>Scostamento tra i ricavi relativi alle quantità previste nell’ambito delle attività di programmazione e quelli
effettivamente conseguiti sulla base di quanto conferito nelle medesime annualità - RC</t>
    </r>
    <r>
      <rPr>
        <b/>
        <vertAlign val="subscript"/>
        <sz val="11"/>
        <color theme="1"/>
        <rFont val="Century Gothic"/>
        <family val="2"/>
      </rPr>
      <t>ton</t>
    </r>
    <r>
      <rPr>
        <b/>
        <sz val="11"/>
        <color theme="1"/>
        <rFont val="Century Gothic"/>
        <family val="2"/>
      </rPr>
      <t xml:space="preserve"> (euro)</t>
    </r>
  </si>
  <si>
    <r>
      <t xml:space="preserve">COSTI PREVISIONALI </t>
    </r>
    <r>
      <rPr>
        <b/>
        <i/>
        <sz val="12"/>
        <color theme="1"/>
        <rFont val="Century Gothic"/>
        <family val="2"/>
      </rPr>
      <t xml:space="preserve"> </t>
    </r>
    <r>
      <rPr>
        <sz val="12"/>
        <color theme="1"/>
        <rFont val="Century Gothic"/>
        <family val="2"/>
      </rPr>
      <t>ai sensi dell'MTR-3 (euro)</t>
    </r>
  </si>
  <si>
    <r>
      <t>VRI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 - </t>
    </r>
    <r>
      <rPr>
        <sz val="13"/>
        <color theme="1"/>
        <rFont val="Century Gothic"/>
        <family val="2"/>
      </rPr>
      <t>euro</t>
    </r>
  </si>
  <si>
    <r>
      <t xml:space="preserve">Costi operativi aventi natura di anticipazione di cui all'articolo 17.5 del MTR-3   </t>
    </r>
    <r>
      <rPr>
        <b/>
        <i/>
        <sz val="11"/>
        <color theme="1"/>
        <rFont val="Century Gothic"/>
        <family val="2"/>
      </rPr>
      <t>CO</t>
    </r>
    <r>
      <rPr>
        <b/>
        <i/>
        <vertAlign val="subscript"/>
        <sz val="11"/>
        <color theme="1"/>
        <rFont val="Century Gothic"/>
        <family val="2"/>
      </rPr>
      <t>ANT</t>
    </r>
  </si>
  <si>
    <r>
      <t xml:space="preserve">Costi operativi incentivanti di cui all'articolo 10 del MTR-3  </t>
    </r>
    <r>
      <rPr>
        <b/>
        <i/>
        <sz val="11"/>
        <color theme="1"/>
        <rFont val="Century Gothic"/>
        <family val="2"/>
      </rPr>
      <t>COI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</si>
  <si>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 xml:space="preserve">Costi operativi incentivanti di cui all'articolo 10 del MTR-3   </t>
    </r>
    <r>
      <rPr>
        <b/>
        <i/>
        <sz val="11"/>
        <color theme="1"/>
        <rFont val="Century Gothic"/>
        <family val="2"/>
      </rPr>
      <t>COnew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</si>
  <si>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>Costi operativi aventi natura di anticipazione di cui all'articolo 17.2 del MTR-3   ∆</t>
    </r>
    <r>
      <rPr>
        <b/>
        <i/>
        <sz val="11"/>
        <rFont val="Century Gothic"/>
        <family val="2"/>
      </rPr>
      <t>CTS</t>
    </r>
  </si>
  <si>
    <t>Se il valore restituisce "FALSO" controllare che le somme della riga 18 coincidano con le somme della riga 7</t>
  </si>
  <si>
    <r>
      <t xml:space="preserve">COSTI D'USO DEL CAPITALE </t>
    </r>
    <r>
      <rPr>
        <sz val="12"/>
        <color theme="1"/>
        <rFont val="Century Gothic"/>
        <family val="2"/>
      </rPr>
      <t>ai sensi del MTR-3 (euro)</t>
    </r>
  </si>
  <si>
    <r>
      <t xml:space="preserve">COSTI OPERATIVI </t>
    </r>
    <r>
      <rPr>
        <sz val="12"/>
        <color theme="1"/>
        <rFont val="Century Gothic"/>
        <family val="2"/>
      </rPr>
      <t>ai sensi del MTR-3 (euro)</t>
    </r>
  </si>
  <si>
    <t>Costi previsionali operativi discarica</t>
  </si>
  <si>
    <t xml:space="preserve">Costi previsionali di capitale discarica </t>
  </si>
  <si>
    <t>Il time lag pari all'1% si applica sugli investimenti realizzati successivamente al 31/12/2023. Nel caso di impianto parzialmente minimo e parzialmente integrato, considerare opportunamente i dati di input per la quota parte attribuibile ai flussi minimi.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</si>
</sst>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  <numFmt numFmtId="167" formatCode="0.000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8"/>
      <color theme="3" tint="-0.499984740745262"/>
      <name val="Century Gothic"/>
      <family val="2"/>
    </font>
    <font>
      <sz val="11"/>
      <color theme="1"/>
      <name val="Century Gothic"/>
      <family val="2"/>
    </font>
    <font>
      <b/>
      <sz val="12"/>
      <color theme="3" tint="-0.499984740745262"/>
      <name val="Century Gothic"/>
      <family val="2"/>
    </font>
    <font>
      <u/>
      <sz val="18"/>
      <color theme="1"/>
      <name val="Century Gothic"/>
      <family val="2"/>
    </font>
    <font>
      <u/>
      <sz val="12"/>
      <name val="Century Gothic"/>
      <family val="2"/>
    </font>
    <font>
      <u/>
      <sz val="12"/>
      <color indexed="8"/>
      <name val="Century Gothic"/>
      <family val="2"/>
    </font>
    <font>
      <u/>
      <sz val="12"/>
      <color theme="1"/>
      <name val="Century Gothic"/>
      <family val="2"/>
    </font>
    <font>
      <u/>
      <sz val="12"/>
      <color indexed="1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FF0000"/>
      <name val="Century Gothic"/>
      <family val="2"/>
    </font>
    <font>
      <i/>
      <sz val="11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name val="Century Gothic"/>
      <family val="2"/>
    </font>
    <font>
      <b/>
      <sz val="12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i/>
      <vertAlign val="subscript"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vertAlign val="superscript"/>
      <sz val="11"/>
      <color theme="1"/>
      <name val="Century Gothic"/>
      <family val="2"/>
    </font>
    <font>
      <sz val="11"/>
      <name val="Century Gothic"/>
      <family val="2"/>
    </font>
    <font>
      <b/>
      <i/>
      <sz val="11"/>
      <name val="Century Gothic"/>
      <family val="2"/>
    </font>
    <font>
      <b/>
      <i/>
      <vertAlign val="subscript"/>
      <sz val="11"/>
      <color theme="1"/>
      <name val="Century Gothic"/>
      <family val="2"/>
    </font>
    <font>
      <b/>
      <vertAlign val="subscript"/>
      <sz val="11"/>
      <color theme="1"/>
      <name val="Century Gothic"/>
      <family val="2"/>
    </font>
    <font>
      <sz val="12"/>
      <name val="Century Gothic"/>
      <family val="2"/>
    </font>
    <font>
      <sz val="16"/>
      <color theme="1"/>
      <name val="Century Gothic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entury Gothic"/>
      <family val="2"/>
    </font>
    <font>
      <i/>
      <sz val="12"/>
      <color rgb="FFFF0000"/>
      <name val="Century Gothic"/>
      <family val="2"/>
    </font>
    <font>
      <b/>
      <sz val="11"/>
      <color rgb="FF0070C0"/>
      <name val="Century Gothic"/>
      <family val="2"/>
    </font>
    <font>
      <i/>
      <sz val="10"/>
      <color theme="1"/>
      <name val="Century Gothic"/>
      <family val="2"/>
    </font>
    <font>
      <b/>
      <sz val="11"/>
      <name val="Century Gothic"/>
      <family val="2"/>
    </font>
    <font>
      <b/>
      <sz val="12"/>
      <color rgb="FF0070C0"/>
      <name val="Century Gothic"/>
      <family val="2"/>
    </font>
    <font>
      <b/>
      <sz val="16"/>
      <color theme="1"/>
      <name val="Century Gothic"/>
      <family val="2"/>
    </font>
    <font>
      <sz val="11"/>
      <color theme="0"/>
      <name val="Century Gothic"/>
      <family val="2"/>
    </font>
    <font>
      <sz val="11"/>
      <name val="Calibri"/>
      <family val="2"/>
      <scheme val="minor"/>
    </font>
    <font>
      <i/>
      <sz val="10"/>
      <name val="Century Gothic"/>
      <family val="2"/>
    </font>
    <font>
      <i/>
      <vertAlign val="subscript"/>
      <sz val="10"/>
      <color theme="1"/>
      <name val="Century Gothic"/>
      <family val="2"/>
    </font>
    <font>
      <i/>
      <vertAlign val="subscript"/>
      <sz val="10"/>
      <name val="Century Gothic"/>
      <family val="2"/>
    </font>
    <font>
      <b/>
      <u/>
      <sz val="12"/>
      <name val="Century Gothic"/>
      <family val="2"/>
    </font>
    <font>
      <i/>
      <sz val="11"/>
      <color rgb="FFFF0000"/>
      <name val="Century Gothic"/>
      <family val="2"/>
    </font>
    <font>
      <b/>
      <sz val="12"/>
      <name val="Century Gothic"/>
      <family val="2"/>
    </font>
    <font>
      <b/>
      <i/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i/>
      <sz val="12"/>
      <name val="Century Gothic"/>
      <family val="2"/>
    </font>
    <font>
      <i/>
      <vertAlign val="subscript"/>
      <sz val="12"/>
      <name val="Century Gothic"/>
      <family val="2"/>
    </font>
    <font>
      <b/>
      <i/>
      <sz val="12"/>
      <name val="Century Gothic"/>
      <family val="2"/>
    </font>
    <font>
      <b/>
      <i/>
      <vertAlign val="subscript"/>
      <sz val="11"/>
      <name val="Century Gothic"/>
      <family val="2"/>
    </font>
    <font>
      <i/>
      <vertAlign val="subscript"/>
      <sz val="11"/>
      <name val="Century Gothic"/>
      <family val="2"/>
    </font>
    <font>
      <b/>
      <sz val="12"/>
      <name val="Calibri"/>
      <family val="2"/>
    </font>
    <font>
      <b/>
      <vertAlign val="subscript"/>
      <sz val="12"/>
      <name val="Century Gothic"/>
      <family val="2"/>
    </font>
    <font>
      <vertAlign val="subscript"/>
      <sz val="12"/>
      <color theme="1"/>
      <name val="Century Gothic"/>
      <family val="2"/>
    </font>
    <font>
      <b/>
      <i/>
      <sz val="12"/>
      <color theme="1"/>
      <name val="Calibri"/>
      <family val="2"/>
    </font>
    <font>
      <b/>
      <vertAlign val="subscript"/>
      <sz val="12"/>
      <color theme="1"/>
      <name val="Calibri Light"/>
      <family val="2"/>
    </font>
    <font>
      <b/>
      <i/>
      <vertAlign val="subscript"/>
      <sz val="12"/>
      <color theme="1"/>
      <name val="Calibri Light"/>
      <family val="2"/>
    </font>
    <font>
      <i/>
      <sz val="12"/>
      <color theme="1"/>
      <name val="Century Gothic"/>
      <family val="2"/>
    </font>
    <font>
      <b/>
      <sz val="13"/>
      <name val="Century Gothic"/>
      <family val="2"/>
    </font>
    <font>
      <b/>
      <sz val="13"/>
      <color theme="1"/>
      <name val="Century Gothic"/>
      <family val="2"/>
    </font>
    <font>
      <b/>
      <vertAlign val="subscript"/>
      <sz val="13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alibri"/>
      <family val="2"/>
    </font>
    <font>
      <sz val="13"/>
      <name val="Century Gothic"/>
      <family val="2"/>
    </font>
    <font>
      <sz val="11"/>
      <color rgb="FFFFFFFF"/>
      <name val="Segoe UI"/>
      <family val="2"/>
    </font>
    <font>
      <b/>
      <u/>
      <sz val="11"/>
      <color theme="1"/>
      <name val="Century Gothic"/>
      <family val="2"/>
    </font>
    <font>
      <b/>
      <u/>
      <sz val="11"/>
      <name val="Century Gothic"/>
      <family val="2"/>
    </font>
    <font>
      <u/>
      <sz val="11"/>
      <name val="Century Gothic"/>
      <family val="2"/>
    </font>
    <font>
      <u/>
      <sz val="9"/>
      <color theme="1"/>
      <name val="Century Gothic"/>
      <family val="2"/>
    </font>
    <font>
      <sz val="13"/>
      <color theme="1"/>
      <name val="Century Gothic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2A7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bgColor auto="1"/>
      </patternFill>
    </fill>
    <fill>
      <patternFill patternType="solid">
        <fgColor theme="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11" fillId="4" borderId="8" xfId="1" applyNumberFormat="1" applyFont="1" applyFill="1" applyBorder="1" applyAlignment="1" applyProtection="1">
      <alignment vertical="center"/>
    </xf>
    <xf numFmtId="164" fontId="4" fillId="5" borderId="12" xfId="1" applyNumberFormat="1" applyFont="1" applyFill="1" applyBorder="1" applyAlignment="1" applyProtection="1">
      <alignment vertical="center"/>
    </xf>
    <xf numFmtId="164" fontId="11" fillId="8" borderId="10" xfId="1" applyNumberFormat="1" applyFont="1" applyFill="1" applyBorder="1" applyAlignment="1" applyProtection="1">
      <alignment vertical="center"/>
    </xf>
    <xf numFmtId="0" fontId="32" fillId="2" borderId="0" xfId="0" applyFont="1" applyFill="1" applyAlignment="1">
      <alignment horizontal="left" vertical="center"/>
    </xf>
    <xf numFmtId="164" fontId="4" fillId="4" borderId="1" xfId="1" applyNumberFormat="1" applyFont="1" applyFill="1" applyBorder="1" applyAlignment="1" applyProtection="1">
      <alignment vertical="center"/>
    </xf>
    <xf numFmtId="164" fontId="27" fillId="4" borderId="15" xfId="1" applyNumberFormat="1" applyFont="1" applyFill="1" applyBorder="1" applyAlignment="1" applyProtection="1">
      <alignment vertical="center"/>
    </xf>
    <xf numFmtId="166" fontId="4" fillId="4" borderId="1" xfId="1" applyNumberFormat="1" applyFont="1" applyFill="1" applyBorder="1" applyAlignment="1" applyProtection="1">
      <alignment vertical="center"/>
    </xf>
    <xf numFmtId="166" fontId="4" fillId="4" borderId="10" xfId="1" applyNumberFormat="1" applyFont="1" applyFill="1" applyBorder="1" applyAlignment="1" applyProtection="1">
      <alignment vertical="center"/>
    </xf>
    <xf numFmtId="166" fontId="4" fillId="4" borderId="16" xfId="1" applyNumberFormat="1" applyFont="1" applyFill="1" applyBorder="1" applyAlignment="1" applyProtection="1">
      <alignment vertical="center"/>
    </xf>
    <xf numFmtId="166" fontId="11" fillId="4" borderId="1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 wrapText="1"/>
    </xf>
    <xf numFmtId="164" fontId="11" fillId="5" borderId="1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164" fontId="19" fillId="2" borderId="0" xfId="1" applyNumberFormat="1" applyFont="1" applyFill="1"/>
    <xf numFmtId="164" fontId="11" fillId="4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32" fillId="2" borderId="18" xfId="0" applyFont="1" applyFill="1" applyBorder="1"/>
    <xf numFmtId="0" fontId="4" fillId="2" borderId="19" xfId="0" applyFont="1" applyFill="1" applyBorder="1" applyAlignment="1">
      <alignment vertical="center" wrapText="1"/>
    </xf>
    <xf numFmtId="0" fontId="11" fillId="2" borderId="0" xfId="0" applyFont="1" applyFill="1"/>
    <xf numFmtId="164" fontId="12" fillId="13" borderId="19" xfId="1" applyNumberFormat="1" applyFont="1" applyFill="1" applyBorder="1"/>
    <xf numFmtId="0" fontId="4" fillId="2" borderId="19" xfId="0" applyFont="1" applyFill="1" applyBorder="1"/>
    <xf numFmtId="0" fontId="4" fillId="2" borderId="22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vertical="center"/>
    </xf>
    <xf numFmtId="0" fontId="4" fillId="11" borderId="24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1" fillId="4" borderId="27" xfId="0" applyFont="1" applyFill="1" applyBorder="1" applyAlignment="1">
      <alignment horizontal="right" vertical="center"/>
    </xf>
    <xf numFmtId="0" fontId="4" fillId="2" borderId="25" xfId="0" quotePrefix="1" applyFont="1" applyFill="1" applyBorder="1" applyAlignment="1" applyProtection="1">
      <alignment vertical="center"/>
      <protection locked="0"/>
    </xf>
    <xf numFmtId="0" fontId="4" fillId="2" borderId="29" xfId="0" quotePrefix="1" applyFont="1" applyFill="1" applyBorder="1" applyAlignment="1" applyProtection="1">
      <alignment vertical="center"/>
      <protection locked="0"/>
    </xf>
    <xf numFmtId="0" fontId="40" fillId="2" borderId="0" xfId="0" applyFont="1" applyFill="1" applyAlignment="1">
      <alignment horizontal="left" vertical="center"/>
    </xf>
    <xf numFmtId="0" fontId="32" fillId="2" borderId="0" xfId="0" applyFont="1" applyFill="1"/>
    <xf numFmtId="0" fontId="13" fillId="2" borderId="0" xfId="0" applyFont="1" applyFill="1" applyAlignment="1">
      <alignment vertical="center"/>
    </xf>
    <xf numFmtId="166" fontId="11" fillId="4" borderId="1" xfId="1" applyNumberFormat="1" applyFont="1" applyFill="1" applyBorder="1" applyAlignment="1" applyProtection="1">
      <alignment horizontal="right" vertical="center"/>
    </xf>
    <xf numFmtId="164" fontId="11" fillId="4" borderId="1" xfId="1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vertical="center"/>
    </xf>
    <xf numFmtId="0" fontId="18" fillId="2" borderId="0" xfId="0" applyFont="1" applyFill="1" applyAlignment="1">
      <alignment horizontal="right" vertical="center"/>
    </xf>
    <xf numFmtId="164" fontId="38" fillId="4" borderId="1" xfId="1" applyNumberFormat="1" applyFont="1" applyFill="1" applyBorder="1" applyAlignment="1" applyProtection="1">
      <alignment vertical="center"/>
    </xf>
    <xf numFmtId="0" fontId="41" fillId="10" borderId="21" xfId="0" applyFont="1" applyFill="1" applyBorder="1" applyAlignment="1">
      <alignment vertical="center"/>
    </xf>
    <xf numFmtId="0" fontId="41" fillId="1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11" fillId="11" borderId="35" xfId="0" applyFont="1" applyFill="1" applyBorder="1"/>
    <xf numFmtId="0" fontId="11" fillId="11" borderId="34" xfId="0" applyFont="1" applyFill="1" applyBorder="1"/>
    <xf numFmtId="49" fontId="41" fillId="6" borderId="36" xfId="1" applyNumberFormat="1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" fillId="14" borderId="19" xfId="0" applyFont="1" applyFill="1" applyBorder="1"/>
    <xf numFmtId="49" fontId="11" fillId="5" borderId="1" xfId="1" applyNumberFormat="1" applyFont="1" applyFill="1" applyBorder="1" applyAlignment="1">
      <alignment horizontal="center" vertical="center" wrapText="1"/>
    </xf>
    <xf numFmtId="164" fontId="4" fillId="7" borderId="15" xfId="1" applyNumberFormat="1" applyFont="1" applyFill="1" applyBorder="1" applyAlignment="1" applyProtection="1">
      <alignment vertical="center"/>
    </xf>
    <xf numFmtId="166" fontId="38" fillId="4" borderId="9" xfId="1" applyNumberFormat="1" applyFont="1" applyFill="1" applyBorder="1" applyAlignment="1" applyProtection="1">
      <alignment vertical="center"/>
    </xf>
    <xf numFmtId="166" fontId="38" fillId="4" borderId="8" xfId="1" applyNumberFormat="1" applyFont="1" applyFill="1" applyBorder="1" applyAlignment="1" applyProtection="1">
      <alignment vertical="center"/>
    </xf>
    <xf numFmtId="164" fontId="14" fillId="7" borderId="41" xfId="1" applyNumberFormat="1" applyFont="1" applyFill="1" applyBorder="1" applyAlignment="1">
      <alignment vertical="center"/>
    </xf>
    <xf numFmtId="164" fontId="11" fillId="4" borderId="1" xfId="1" applyNumberFormat="1" applyFont="1" applyFill="1" applyBorder="1" applyAlignment="1" applyProtection="1">
      <alignment vertical="center"/>
    </xf>
    <xf numFmtId="164" fontId="63" fillId="15" borderId="1" xfId="1" applyNumberFormat="1" applyFont="1" applyFill="1" applyBorder="1" applyAlignment="1" applyProtection="1">
      <alignment vertical="center"/>
    </xf>
    <xf numFmtId="164" fontId="38" fillId="4" borderId="9" xfId="1" applyNumberFormat="1" applyFont="1" applyFill="1" applyBorder="1" applyAlignment="1" applyProtection="1">
      <alignment vertical="center"/>
    </xf>
    <xf numFmtId="164" fontId="11" fillId="7" borderId="1" xfId="1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left" wrapText="1"/>
    </xf>
    <xf numFmtId="0" fontId="66" fillId="11" borderId="27" xfId="0" applyFont="1" applyFill="1" applyBorder="1" applyAlignment="1">
      <alignment horizontal="center" vertical="center" wrapText="1"/>
    </xf>
    <xf numFmtId="0" fontId="66" fillId="11" borderId="24" xfId="0" applyFont="1" applyFill="1" applyBorder="1" applyAlignment="1">
      <alignment horizontal="center" vertical="center" wrapText="1"/>
    </xf>
    <xf numFmtId="0" fontId="67" fillId="2" borderId="19" xfId="0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164" fontId="38" fillId="0" borderId="40" xfId="1" applyNumberFormat="1" applyFont="1" applyFill="1" applyBorder="1" applyAlignment="1" applyProtection="1">
      <alignment vertical="center"/>
      <protection locked="0"/>
    </xf>
    <xf numFmtId="164" fontId="14" fillId="0" borderId="23" xfId="1" applyNumberFormat="1" applyFont="1" applyFill="1" applyBorder="1" applyAlignment="1" applyProtection="1">
      <alignment vertical="center"/>
      <protection locked="0"/>
    </xf>
    <xf numFmtId="164" fontId="11" fillId="2" borderId="10" xfId="1" applyNumberFormat="1" applyFont="1" applyFill="1" applyBorder="1" applyAlignment="1" applyProtection="1">
      <alignment vertical="center"/>
      <protection locked="0"/>
    </xf>
    <xf numFmtId="164" fontId="11" fillId="2" borderId="1" xfId="1" applyNumberFormat="1" applyFont="1" applyFill="1" applyBorder="1" applyAlignment="1" applyProtection="1">
      <alignment vertical="center"/>
      <protection locked="0"/>
    </xf>
    <xf numFmtId="164" fontId="14" fillId="2" borderId="1" xfId="1" applyNumberFormat="1" applyFont="1" applyFill="1" applyBorder="1" applyAlignment="1" applyProtection="1">
      <alignment vertical="center"/>
      <protection locked="0"/>
    </xf>
    <xf numFmtId="0" fontId="70" fillId="0" borderId="0" xfId="0" applyFont="1"/>
    <xf numFmtId="164" fontId="27" fillId="0" borderId="9" xfId="1" applyNumberFormat="1" applyFont="1" applyFill="1" applyBorder="1" applyAlignment="1" applyProtection="1">
      <alignment horizontal="left" vertical="center"/>
      <protection locked="0"/>
    </xf>
    <xf numFmtId="164" fontId="27" fillId="0" borderId="12" xfId="1" applyNumberFormat="1" applyFont="1" applyFill="1" applyBorder="1" applyAlignment="1" applyProtection="1">
      <alignment horizontal="left" vertical="center"/>
      <protection locked="0"/>
    </xf>
    <xf numFmtId="164" fontId="27" fillId="0" borderId="6" xfId="1" applyNumberFormat="1" applyFont="1" applyFill="1" applyBorder="1" applyAlignment="1" applyProtection="1">
      <alignment horizontal="left" vertical="center"/>
      <protection locked="0"/>
    </xf>
    <xf numFmtId="164" fontId="4" fillId="0" borderId="8" xfId="1" applyNumberFormat="1" applyFont="1" applyFill="1" applyBorder="1" applyAlignment="1" applyProtection="1">
      <alignment vertical="center"/>
      <protection locked="0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4" fillId="0" borderId="12" xfId="1" quotePrefix="1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164" fontId="4" fillId="2" borderId="15" xfId="1" applyNumberFormat="1" applyFont="1" applyFill="1" applyBorder="1" applyAlignment="1" applyProtection="1">
      <alignment vertical="center"/>
      <protection locked="0"/>
    </xf>
    <xf numFmtId="10" fontId="4" fillId="0" borderId="15" xfId="2" applyNumberFormat="1" applyFont="1" applyFill="1" applyBorder="1" applyAlignment="1" applyProtection="1">
      <alignment vertical="center"/>
      <protection locked="0"/>
    </xf>
    <xf numFmtId="166" fontId="63" fillId="15" borderId="1" xfId="1" applyNumberFormat="1" applyFont="1" applyFill="1" applyBorder="1" applyAlignment="1" applyProtection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164" fontId="4" fillId="2" borderId="0" xfId="1" applyNumberFormat="1" applyFont="1" applyFill="1" applyBorder="1" applyAlignment="1" applyProtection="1">
      <alignment vertical="center"/>
    </xf>
    <xf numFmtId="164" fontId="27" fillId="2" borderId="0" xfId="1" applyNumberFormat="1" applyFont="1" applyFill="1" applyBorder="1" applyAlignment="1" applyProtection="1">
      <alignment vertical="center"/>
    </xf>
    <xf numFmtId="166" fontId="4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horizontal="right" vertical="center"/>
    </xf>
    <xf numFmtId="164" fontId="11" fillId="2" borderId="0" xfId="1" applyNumberFormat="1" applyFont="1" applyFill="1" applyBorder="1" applyAlignment="1" applyProtection="1">
      <alignment horizontal="right" vertical="center"/>
    </xf>
    <xf numFmtId="164" fontId="38" fillId="2" borderId="0" xfId="1" applyNumberFormat="1" applyFont="1" applyFill="1" applyBorder="1" applyAlignment="1" applyProtection="1">
      <alignment vertical="center"/>
    </xf>
    <xf numFmtId="166" fontId="38" fillId="2" borderId="0" xfId="1" applyNumberFormat="1" applyFont="1" applyFill="1" applyBorder="1" applyAlignment="1" applyProtection="1">
      <alignment vertical="center"/>
    </xf>
    <xf numFmtId="164" fontId="28" fillId="2" borderId="9" xfId="1" applyNumberFormat="1" applyFont="1" applyFill="1" applyBorder="1" applyAlignment="1" applyProtection="1">
      <alignment vertical="center"/>
      <protection locked="0"/>
    </xf>
    <xf numFmtId="164" fontId="28" fillId="2" borderId="1" xfId="1" applyNumberFormat="1" applyFont="1" applyFill="1" applyBorder="1" applyAlignment="1" applyProtection="1">
      <alignment vertical="center"/>
      <protection locked="0"/>
    </xf>
    <xf numFmtId="0" fontId="21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/>
    <xf numFmtId="0" fontId="22" fillId="2" borderId="0" xfId="0" applyFont="1" applyFill="1"/>
    <xf numFmtId="1" fontId="17" fillId="2" borderId="0" xfId="1" applyNumberFormat="1" applyFont="1" applyFill="1" applyBorder="1" applyAlignment="1" applyProtection="1">
      <alignment horizontal="center" vertical="center" wrapText="1"/>
    </xf>
    <xf numFmtId="49" fontId="17" fillId="6" borderId="1" xfId="1" applyNumberFormat="1" applyFont="1" applyFill="1" applyBorder="1" applyAlignment="1" applyProtection="1">
      <alignment horizontal="left" vertical="center"/>
    </xf>
    <xf numFmtId="49" fontId="17" fillId="6" borderId="1" xfId="1" applyNumberFormat="1" applyFont="1" applyFill="1" applyBorder="1" applyAlignment="1" applyProtection="1">
      <alignment horizontal="center" vertical="center"/>
    </xf>
    <xf numFmtId="49" fontId="17" fillId="6" borderId="3" xfId="1" applyNumberFormat="1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horizontal="center" vertical="center"/>
    </xf>
    <xf numFmtId="164" fontId="27" fillId="2" borderId="0" xfId="1" applyNumberFormat="1" applyFont="1" applyFill="1" applyBorder="1" applyAlignment="1" applyProtection="1">
      <alignment horizontal="left" vertical="center"/>
    </xf>
    <xf numFmtId="164" fontId="14" fillId="2" borderId="0" xfId="1" quotePrefix="1" applyNumberFormat="1" applyFont="1" applyFill="1" applyBorder="1" applyAlignment="1" applyProtection="1">
      <alignment vertical="center"/>
    </xf>
    <xf numFmtId="164" fontId="12" fillId="13" borderId="47" xfId="1" applyNumberFormat="1" applyFont="1" applyFill="1" applyBorder="1" applyProtection="1"/>
    <xf numFmtId="10" fontId="4" fillId="2" borderId="0" xfId="2" applyNumberFormat="1" applyFont="1" applyFill="1" applyBorder="1" applyAlignment="1" applyProtection="1">
      <alignment vertical="center"/>
    </xf>
    <xf numFmtId="164" fontId="38" fillId="5" borderId="1" xfId="1" applyNumberFormat="1" applyFont="1" applyFill="1" applyBorder="1" applyAlignment="1" applyProtection="1">
      <alignment vertical="center"/>
    </xf>
    <xf numFmtId="164" fontId="50" fillId="2" borderId="0" xfId="1" applyNumberFormat="1" applyFont="1" applyFill="1" applyBorder="1" applyAlignment="1" applyProtection="1">
      <alignment vertical="center"/>
    </xf>
    <xf numFmtId="164" fontId="12" fillId="13" borderId="11" xfId="1" applyNumberFormat="1" applyFont="1" applyFill="1" applyBorder="1" applyProtection="1">
      <protection locked="0"/>
    </xf>
    <xf numFmtId="0" fontId="42" fillId="2" borderId="0" xfId="0" applyFont="1" applyFill="1"/>
    <xf numFmtId="0" fontId="76" fillId="5" borderId="0" xfId="0" applyFont="1" applyFill="1"/>
    <xf numFmtId="0" fontId="42" fillId="2" borderId="19" xfId="0" applyFont="1" applyFill="1" applyBorder="1"/>
    <xf numFmtId="0" fontId="77" fillId="2" borderId="19" xfId="0" applyFont="1" applyFill="1" applyBorder="1" applyAlignment="1">
      <alignment horizontal="left" wrapText="1"/>
    </xf>
    <xf numFmtId="0" fontId="77" fillId="2" borderId="24" xfId="0" applyFont="1" applyFill="1" applyBorder="1" applyAlignment="1">
      <alignment horizontal="left" wrapText="1"/>
    </xf>
    <xf numFmtId="0" fontId="77" fillId="2" borderId="20" xfId="0" applyFont="1" applyFill="1" applyBorder="1" applyAlignment="1">
      <alignment horizontal="left" wrapText="1"/>
    </xf>
    <xf numFmtId="0" fontId="77" fillId="2" borderId="19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164" fontId="27" fillId="13" borderId="0" xfId="1" applyNumberFormat="1" applyFont="1" applyFill="1" applyBorder="1" applyProtection="1"/>
    <xf numFmtId="164" fontId="27" fillId="13" borderId="42" xfId="1" applyNumberFormat="1" applyFont="1" applyFill="1" applyBorder="1" applyProtection="1"/>
    <xf numFmtId="164" fontId="27" fillId="13" borderId="46" xfId="1" applyNumberFormat="1" applyFont="1" applyFill="1" applyBorder="1" applyProtection="1"/>
    <xf numFmtId="164" fontId="27" fillId="13" borderId="14" xfId="1" applyNumberFormat="1" applyFont="1" applyFill="1" applyBorder="1" applyProtection="1"/>
    <xf numFmtId="49" fontId="17" fillId="6" borderId="4" xfId="1" applyNumberFormat="1" applyFont="1" applyFill="1" applyBorder="1" applyAlignment="1" applyProtection="1">
      <alignment horizontal="center" vertical="center"/>
    </xf>
    <xf numFmtId="164" fontId="27" fillId="13" borderId="43" xfId="1" applyNumberFormat="1" applyFont="1" applyFill="1" applyBorder="1" applyProtection="1"/>
    <xf numFmtId="0" fontId="21" fillId="2" borderId="0" xfId="0" applyFont="1" applyFill="1" applyAlignment="1">
      <alignment vertical="center" wrapText="1"/>
    </xf>
    <xf numFmtId="0" fontId="20" fillId="2" borderId="0" xfId="0" applyFont="1" applyFill="1"/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6" fillId="2" borderId="4" xfId="0" applyFont="1" applyFill="1" applyBorder="1" applyAlignment="1">
      <alignment horizontal="left" vertical="center"/>
    </xf>
    <xf numFmtId="0" fontId="4" fillId="2" borderId="42" xfId="0" applyFont="1" applyFill="1" applyBorder="1"/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14" fillId="0" borderId="12" xfId="0" quotePrefix="1" applyFont="1" applyBorder="1" applyAlignment="1">
      <alignment vertical="center"/>
    </xf>
    <xf numFmtId="0" fontId="14" fillId="2" borderId="12" xfId="0" quotePrefix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4" fillId="2" borderId="14" xfId="0" applyFont="1" applyFill="1" applyBorder="1"/>
    <xf numFmtId="0" fontId="47" fillId="2" borderId="42" xfId="0" applyFont="1" applyFill="1" applyBorder="1"/>
    <xf numFmtId="0" fontId="11" fillId="4" borderId="1" xfId="0" applyFont="1" applyFill="1" applyBorder="1" applyAlignment="1">
      <alignment vertical="center" wrapText="1"/>
    </xf>
    <xf numFmtId="165" fontId="17" fillId="6" borderId="1" xfId="0" applyNumberFormat="1" applyFont="1" applyFill="1" applyBorder="1" applyAlignment="1">
      <alignment horizontal="right" vertical="center"/>
    </xf>
    <xf numFmtId="0" fontId="4" fillId="2" borderId="42" xfId="0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4" fillId="9" borderId="13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right" vertical="center" wrapText="1"/>
    </xf>
    <xf numFmtId="165" fontId="27" fillId="2" borderId="1" xfId="0" applyNumberFormat="1" applyFont="1" applyFill="1" applyBorder="1" applyAlignment="1">
      <alignment horizontal="right" vertical="center"/>
    </xf>
    <xf numFmtId="164" fontId="11" fillId="4" borderId="8" xfId="0" applyNumberFormat="1" applyFont="1" applyFill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31" fillId="2" borderId="7" xfId="0" applyFont="1" applyFill="1" applyBorder="1" applyAlignment="1">
      <alignment horizontal="left" vertical="center"/>
    </xf>
    <xf numFmtId="165" fontId="22" fillId="6" borderId="1" xfId="0" applyNumberFormat="1" applyFont="1" applyFill="1" applyBorder="1" applyAlignment="1">
      <alignment horizontal="right" vertical="center"/>
    </xf>
    <xf numFmtId="165" fontId="4" fillId="2" borderId="4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0" fontId="17" fillId="6" borderId="1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0" fontId="4" fillId="4" borderId="9" xfId="0" applyNumberFormat="1" applyFont="1" applyFill="1" applyBorder="1" applyAlignment="1">
      <alignment vertical="center"/>
    </xf>
    <xf numFmtId="10" fontId="4" fillId="4" borderId="17" xfId="0" applyNumberFormat="1" applyFont="1" applyFill="1" applyBorder="1" applyAlignment="1">
      <alignment vertical="center"/>
    </xf>
    <xf numFmtId="10" fontId="4" fillId="2" borderId="0" xfId="0" applyNumberFormat="1" applyFont="1" applyFill="1" applyAlignment="1">
      <alignment vertical="center"/>
    </xf>
    <xf numFmtId="165" fontId="15" fillId="6" borderId="1" xfId="0" applyNumberFormat="1" applyFont="1" applyFill="1" applyBorder="1" applyAlignment="1">
      <alignment horizontal="right" vertical="center"/>
    </xf>
    <xf numFmtId="165" fontId="25" fillId="2" borderId="0" xfId="0" applyNumberFormat="1" applyFont="1" applyFill="1" applyAlignment="1">
      <alignment horizontal="right" vertical="center"/>
    </xf>
    <xf numFmtId="10" fontId="11" fillId="4" borderId="12" xfId="0" applyNumberFormat="1" applyFont="1" applyFill="1" applyBorder="1" applyAlignment="1">
      <alignment vertical="center"/>
    </xf>
    <xf numFmtId="10" fontId="11" fillId="2" borderId="0" xfId="0" applyNumberFormat="1" applyFont="1" applyFill="1" applyAlignment="1">
      <alignment vertical="center"/>
    </xf>
    <xf numFmtId="167" fontId="11" fillId="4" borderId="10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3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67" fontId="39" fillId="2" borderId="0" xfId="0" applyNumberFormat="1" applyFont="1" applyFill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165" fontId="11" fillId="6" borderId="1" xfId="0" applyNumberFormat="1" applyFont="1" applyFill="1" applyBorder="1" applyAlignment="1">
      <alignment horizontal="right" vertical="center"/>
    </xf>
    <xf numFmtId="0" fontId="22" fillId="2" borderId="46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49" fillId="2" borderId="0" xfId="0" applyFont="1" applyFill="1" applyAlignment="1">
      <alignment horizontal="right" vertical="center"/>
    </xf>
    <xf numFmtId="0" fontId="50" fillId="2" borderId="0" xfId="0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5" fontId="48" fillId="6" borderId="1" xfId="0" applyNumberFormat="1" applyFont="1" applyFill="1" applyBorder="1" applyAlignment="1">
      <alignment horizontal="right" vertical="center"/>
    </xf>
    <xf numFmtId="0" fontId="48" fillId="5" borderId="1" xfId="0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 wrapText="1"/>
    </xf>
    <xf numFmtId="165" fontId="31" fillId="16" borderId="1" xfId="0" applyNumberFormat="1" applyFont="1" applyFill="1" applyBorder="1" applyAlignment="1">
      <alignment horizontal="right" vertical="center"/>
    </xf>
    <xf numFmtId="165" fontId="31" fillId="16" borderId="49" xfId="0" applyNumberFormat="1" applyFont="1" applyFill="1" applyBorder="1" applyAlignment="1">
      <alignment horizontal="right" vertical="center"/>
    </xf>
    <xf numFmtId="165" fontId="31" fillId="16" borderId="4" xfId="0" applyNumberFormat="1" applyFont="1" applyFill="1" applyBorder="1" applyAlignment="1">
      <alignment horizontal="right" vertical="center"/>
    </xf>
    <xf numFmtId="165" fontId="31" fillId="16" borderId="13" xfId="0" applyNumberFormat="1" applyFont="1" applyFill="1" applyBorder="1" applyAlignment="1">
      <alignment horizontal="right" vertical="center"/>
    </xf>
    <xf numFmtId="164" fontId="48" fillId="9" borderId="1" xfId="0" applyNumberFormat="1" applyFont="1" applyFill="1" applyBorder="1" applyAlignment="1">
      <alignment vertical="center"/>
    </xf>
    <xf numFmtId="164" fontId="22" fillId="9" borderId="1" xfId="0" applyNumberFormat="1" applyFont="1" applyFill="1" applyBorder="1" applyAlignment="1">
      <alignment vertical="center"/>
    </xf>
    <xf numFmtId="165" fontId="31" fillId="16" borderId="50" xfId="0" applyNumberFormat="1" applyFont="1" applyFill="1" applyBorder="1" applyAlignment="1">
      <alignment horizontal="right" vertical="center"/>
    </xf>
    <xf numFmtId="165" fontId="31" fillId="16" borderId="8" xfId="0" applyNumberFormat="1" applyFont="1" applyFill="1" applyBorder="1" applyAlignment="1">
      <alignment horizontal="right" vertical="center"/>
    </xf>
    <xf numFmtId="165" fontId="31" fillId="6" borderId="1" xfId="0" applyNumberFormat="1" applyFont="1" applyFill="1" applyBorder="1" applyAlignment="1">
      <alignment horizontal="left" vertical="center" indent="51"/>
    </xf>
    <xf numFmtId="0" fontId="31" fillId="2" borderId="0" xfId="0" applyFont="1" applyFill="1"/>
    <xf numFmtId="165" fontId="64" fillId="15" borderId="1" xfId="0" applyNumberFormat="1" applyFont="1" applyFill="1" applyBorder="1" applyAlignment="1">
      <alignment horizontal="right" vertical="center"/>
    </xf>
    <xf numFmtId="0" fontId="69" fillId="2" borderId="0" xfId="0" applyFont="1" applyFill="1"/>
    <xf numFmtId="0" fontId="62" fillId="2" borderId="0" xfId="0" applyFont="1" applyFill="1"/>
    <xf numFmtId="165" fontId="38" fillId="6" borderId="1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51" fillId="2" borderId="0" xfId="0" applyFont="1" applyFill="1" applyAlignment="1">
      <alignment vertical="top" wrapText="1"/>
    </xf>
    <xf numFmtId="165" fontId="27" fillId="6" borderId="48" xfId="0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vertical="center" wrapText="1"/>
    </xf>
    <xf numFmtId="165" fontId="27" fillId="6" borderId="10" xfId="0" applyNumberFormat="1" applyFont="1" applyFill="1" applyBorder="1" applyAlignment="1">
      <alignment horizontal="right" vertical="center" wrapText="1"/>
    </xf>
    <xf numFmtId="0" fontId="48" fillId="6" borderId="1" xfId="0" applyFont="1" applyFill="1" applyBorder="1" applyAlignment="1">
      <alignment horizontal="right" vertical="center"/>
    </xf>
    <xf numFmtId="0" fontId="48" fillId="2" borderId="0" xfId="0" applyFont="1" applyFill="1"/>
    <xf numFmtId="0" fontId="13" fillId="2" borderId="0" xfId="0" applyFont="1" applyFill="1"/>
    <xf numFmtId="0" fontId="27" fillId="2" borderId="4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11" fillId="11" borderId="1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right" vertical="center"/>
    </xf>
    <xf numFmtId="0" fontId="4" fillId="4" borderId="20" xfId="0" applyFont="1" applyFill="1" applyBorder="1" applyAlignment="1">
      <alignment horizontal="right" vertical="center"/>
    </xf>
    <xf numFmtId="0" fontId="16" fillId="4" borderId="24" xfId="0" applyFont="1" applyFill="1" applyBorder="1" applyAlignment="1">
      <alignment horizontal="right" vertical="center" wrapText="1"/>
    </xf>
    <xf numFmtId="0" fontId="16" fillId="4" borderId="27" xfId="0" applyFont="1" applyFill="1" applyBorder="1" applyAlignment="1">
      <alignment horizontal="righ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7" fillId="4" borderId="20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right" vertical="center"/>
    </xf>
    <xf numFmtId="164" fontId="11" fillId="5" borderId="2" xfId="1" applyNumberFormat="1" applyFont="1" applyFill="1" applyBorder="1" applyAlignment="1">
      <alignment horizontal="center" vertical="center" wrapText="1"/>
    </xf>
    <xf numFmtId="164" fontId="11" fillId="5" borderId="3" xfId="1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wrapText="1"/>
    </xf>
    <xf numFmtId="0" fontId="11" fillId="4" borderId="1" xfId="0" applyFont="1" applyFill="1" applyBorder="1" applyAlignment="1">
      <alignment horizontal="right" vertical="center"/>
    </xf>
    <xf numFmtId="0" fontId="37" fillId="2" borderId="31" xfId="0" applyFont="1" applyFill="1" applyBorder="1" applyAlignment="1">
      <alignment horizontal="right" vertical="center" wrapText="1"/>
    </xf>
    <xf numFmtId="0" fontId="37" fillId="2" borderId="38" xfId="0" applyFont="1" applyFill="1" applyBorder="1" applyAlignment="1">
      <alignment horizontal="right" vertical="center" wrapText="1"/>
    </xf>
    <xf numFmtId="0" fontId="43" fillId="2" borderId="32" xfId="0" applyFont="1" applyFill="1" applyBorder="1" applyAlignment="1">
      <alignment horizontal="right" vertical="center" wrapText="1"/>
    </xf>
    <xf numFmtId="0" fontId="43" fillId="2" borderId="39" xfId="0" applyFont="1" applyFill="1" applyBorder="1" applyAlignment="1">
      <alignment horizontal="right" vertical="center" wrapText="1"/>
    </xf>
    <xf numFmtId="0" fontId="38" fillId="2" borderId="30" xfId="0" applyFont="1" applyFill="1" applyBorder="1" applyAlignment="1">
      <alignment horizontal="right" vertical="center" wrapText="1"/>
    </xf>
    <xf numFmtId="0" fontId="38" fillId="2" borderId="37" xfId="0" applyFont="1" applyFill="1" applyBorder="1" applyAlignment="1">
      <alignment horizontal="right" vertical="center" wrapText="1"/>
    </xf>
    <xf numFmtId="0" fontId="38" fillId="2" borderId="2" xfId="0" applyFont="1" applyFill="1" applyBorder="1" applyAlignment="1">
      <alignment horizontal="right" vertical="center" wrapText="1"/>
    </xf>
    <xf numFmtId="0" fontId="38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8" fillId="4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19" fillId="0" borderId="4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" fontId="17" fillId="6" borderId="1" xfId="1" applyNumberFormat="1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 2" xfId="3" xr:uid="{ECCCFCFB-5D5D-4746-A795-D7EF52985D00}"/>
  </cellStyles>
  <dxfs count="10"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</dxfs>
  <tableStyles count="0" defaultTableStyle="TableStyleMedium2" defaultPivotStyle="PivotStyleLight16"/>
  <colors>
    <mruColors>
      <color rgb="FF00CC99"/>
      <color rgb="FF003366"/>
      <color rgb="FF00FF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152401</xdr:rowOff>
    </xdr:from>
    <xdr:to>
      <xdr:col>0</xdr:col>
      <xdr:colOff>211668</xdr:colOff>
      <xdr:row>0</xdr:row>
      <xdr:rowOff>249465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3A20C7EA-89FA-4192-A948-6E03FAAE8E33}"/>
            </a:ext>
          </a:extLst>
        </xdr:cNvPr>
        <xdr:cNvSpPr/>
      </xdr:nvSpPr>
      <xdr:spPr>
        <a:xfrm>
          <a:off x="104776" y="152401"/>
          <a:ext cx="106892" cy="97064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1</xdr:col>
      <xdr:colOff>1651000</xdr:colOff>
      <xdr:row>6</xdr:row>
      <xdr:rowOff>23812</xdr:rowOff>
    </xdr:from>
    <xdr:ext cx="3700757" cy="718466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E5BB7D1-9ED4-4FE9-9A33-6EFB44D0B3EF}"/>
            </a:ext>
          </a:extLst>
        </xdr:cNvPr>
        <xdr:cNvSpPr txBox="1"/>
      </xdr:nvSpPr>
      <xdr:spPr>
        <a:xfrm>
          <a:off x="2063750" y="1952625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110660</xdr:colOff>
      <xdr:row>1</xdr:row>
      <xdr:rowOff>35639</xdr:rowOff>
    </xdr:from>
    <xdr:to>
      <xdr:col>0</xdr:col>
      <xdr:colOff>260492</xdr:colOff>
      <xdr:row>1</xdr:row>
      <xdr:rowOff>185471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CF3B08F3-D3F5-4597-B1C1-87E5B72D0216}"/>
            </a:ext>
          </a:extLst>
        </xdr:cNvPr>
        <xdr:cNvSpPr/>
      </xdr:nvSpPr>
      <xdr:spPr>
        <a:xfrm>
          <a:off x="110660" y="245189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3</xdr:col>
      <xdr:colOff>2951408</xdr:colOff>
      <xdr:row>1</xdr:row>
      <xdr:rowOff>17886</xdr:rowOff>
    </xdr:from>
    <xdr:ext cx="3700757" cy="718466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2E30AFD-3E6E-4BD7-A62F-F485481AB0BC}"/>
            </a:ext>
          </a:extLst>
        </xdr:cNvPr>
        <xdr:cNvSpPr txBox="1"/>
      </xdr:nvSpPr>
      <xdr:spPr>
        <a:xfrm>
          <a:off x="6582535" y="187816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99585</xdr:colOff>
      <xdr:row>1</xdr:row>
      <xdr:rowOff>30987</xdr:rowOff>
    </xdr:from>
    <xdr:to>
      <xdr:col>0</xdr:col>
      <xdr:colOff>249417</xdr:colOff>
      <xdr:row>1</xdr:row>
      <xdr:rowOff>180819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BDAF60B3-BBE3-449C-8B36-DF2FE61A37E4}"/>
            </a:ext>
          </a:extLst>
        </xdr:cNvPr>
        <xdr:cNvSpPr/>
      </xdr:nvSpPr>
      <xdr:spPr>
        <a:xfrm>
          <a:off x="99585" y="241423"/>
          <a:ext cx="149832" cy="149832"/>
        </a:xfrm>
        <a:prstGeom prst="flowChartConnector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3</xdr:col>
      <xdr:colOff>944940</xdr:colOff>
      <xdr:row>0</xdr:row>
      <xdr:rowOff>158750</xdr:rowOff>
    </xdr:from>
    <xdr:ext cx="3700757" cy="718466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60DABDCB-D458-4F37-88B6-FC7350DD8BC1}"/>
            </a:ext>
          </a:extLst>
        </xdr:cNvPr>
        <xdr:cNvSpPr txBox="1"/>
      </xdr:nvSpPr>
      <xdr:spPr>
        <a:xfrm>
          <a:off x="6932083" y="158750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3</xdr:col>
      <xdr:colOff>1044422</xdr:colOff>
      <xdr:row>21</xdr:row>
      <xdr:rowOff>265793</xdr:rowOff>
    </xdr:from>
    <xdr:ext cx="3700757" cy="718466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8E4A00E-4D7E-4820-AA1D-40F3D5434D08}"/>
            </a:ext>
          </a:extLst>
        </xdr:cNvPr>
        <xdr:cNvSpPr txBox="1"/>
      </xdr:nvSpPr>
      <xdr:spPr>
        <a:xfrm>
          <a:off x="7031565" y="7129841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91743</xdr:colOff>
      <xdr:row>0</xdr:row>
      <xdr:rowOff>214513</xdr:rowOff>
    </xdr:from>
    <xdr:to>
      <xdr:col>0</xdr:col>
      <xdr:colOff>241575</xdr:colOff>
      <xdr:row>0</xdr:row>
      <xdr:rowOff>364345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116A6E87-D3BA-41D3-845E-F7AAFB49977A}"/>
            </a:ext>
          </a:extLst>
        </xdr:cNvPr>
        <xdr:cNvSpPr/>
      </xdr:nvSpPr>
      <xdr:spPr>
        <a:xfrm>
          <a:off x="91743" y="214513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1</xdr:col>
      <xdr:colOff>2044916</xdr:colOff>
      <xdr:row>1</xdr:row>
      <xdr:rowOff>118390</xdr:rowOff>
    </xdr:from>
    <xdr:ext cx="3700757" cy="71846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A427E8B7-6740-4FB3-A7EA-5C7116597F98}"/>
            </a:ext>
          </a:extLst>
        </xdr:cNvPr>
        <xdr:cNvSpPr txBox="1"/>
      </xdr:nvSpPr>
      <xdr:spPr>
        <a:xfrm>
          <a:off x="2367797" y="742627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9</xdr:col>
      <xdr:colOff>3015282</xdr:colOff>
      <xdr:row>12</xdr:row>
      <xdr:rowOff>130875</xdr:rowOff>
    </xdr:from>
    <xdr:ext cx="3700757" cy="718466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28E8C336-742E-442E-989A-CEEA7D3225FF}"/>
            </a:ext>
          </a:extLst>
        </xdr:cNvPr>
        <xdr:cNvSpPr txBox="1"/>
      </xdr:nvSpPr>
      <xdr:spPr>
        <a:xfrm>
          <a:off x="19783587" y="3639519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3700757" cy="71846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32CB8CE-830B-4FFC-8017-235CD73583FB}"/>
            </a:ext>
          </a:extLst>
        </xdr:cNvPr>
        <xdr:cNvSpPr txBox="1"/>
      </xdr:nvSpPr>
      <xdr:spPr>
        <a:xfrm>
          <a:off x="20406102" y="11150169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11</xdr:col>
      <xdr:colOff>75338</xdr:colOff>
      <xdr:row>50</xdr:row>
      <xdr:rowOff>32288</xdr:rowOff>
    </xdr:from>
    <xdr:ext cx="3700757" cy="718466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1F4A1936-203C-497C-BB86-3D688A051755}"/>
            </a:ext>
          </a:extLst>
        </xdr:cNvPr>
        <xdr:cNvSpPr txBox="1"/>
      </xdr:nvSpPr>
      <xdr:spPr>
        <a:xfrm>
          <a:off x="20481440" y="16219407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10</xdr:col>
      <xdr:colOff>389180</xdr:colOff>
      <xdr:row>74</xdr:row>
      <xdr:rowOff>184689</xdr:rowOff>
    </xdr:from>
    <xdr:ext cx="3700757" cy="718466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952A6008-8F37-4AC6-8F5A-57606EEC705A}"/>
            </a:ext>
          </a:extLst>
        </xdr:cNvPr>
        <xdr:cNvSpPr txBox="1"/>
      </xdr:nvSpPr>
      <xdr:spPr>
        <a:xfrm>
          <a:off x="20246383" y="23109265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  <xdr:oneCellAnchor>
    <xdr:from>
      <xdr:col>10</xdr:col>
      <xdr:colOff>261750</xdr:colOff>
      <xdr:row>83</xdr:row>
      <xdr:rowOff>111071</xdr:rowOff>
    </xdr:from>
    <xdr:ext cx="3700757" cy="718466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19474731-192D-40D7-88ED-DDDBD0F00509}"/>
            </a:ext>
          </a:extLst>
        </xdr:cNvPr>
        <xdr:cNvSpPr txBox="1"/>
      </xdr:nvSpPr>
      <xdr:spPr>
        <a:xfrm>
          <a:off x="20118953" y="26049207"/>
          <a:ext cx="370075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4000">
              <a:solidFill>
                <a:srgbClr val="FF0000">
                  <a:alpha val="14000"/>
                </a:srgbClr>
              </a:solidFill>
            </a:rPr>
            <a:t>ModPEF</a:t>
          </a:r>
          <a:r>
            <a:rPr lang="it-IT" sz="4000" baseline="0">
              <a:solidFill>
                <a:srgbClr val="FF0000">
                  <a:alpha val="14000"/>
                </a:srgbClr>
              </a:solidFill>
            </a:rPr>
            <a:t> Preview</a:t>
          </a:r>
          <a:endParaRPr lang="it-IT" sz="4000">
            <a:solidFill>
              <a:srgbClr val="FF0000">
                <a:alpha val="14000"/>
              </a:srgb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2777-6D28-425A-A6D4-8E1617835A27}">
  <sheetPr codeName="Foglio1">
    <tabColor theme="0" tint="-0.499984740745262"/>
  </sheetPr>
  <dimension ref="A1:D36"/>
  <sheetViews>
    <sheetView tabSelected="1" zoomScale="80" zoomScaleNormal="80" workbookViewId="0"/>
  </sheetViews>
  <sheetFormatPr defaultColWidth="9.08984375" defaultRowHeight="13.5" x14ac:dyDescent="0.25"/>
  <cols>
    <col min="1" max="1" width="5.90625" style="3" customWidth="1"/>
    <col min="2" max="2" width="27.36328125" style="3" customWidth="1"/>
    <col min="3" max="3" width="84.36328125" style="3" customWidth="1"/>
    <col min="4" max="4" width="65.6328125" style="3" customWidth="1"/>
    <col min="5" max="5" width="5" style="3" customWidth="1"/>
    <col min="6" max="16384" width="9.08984375" style="3"/>
  </cols>
  <sheetData>
    <row r="1" spans="1:4" s="35" customFormat="1" ht="29.25" customHeight="1" thickBot="1" x14ac:dyDescent="0.45">
      <c r="A1" s="33"/>
      <c r="B1" s="34" t="s">
        <v>194</v>
      </c>
      <c r="D1" s="34"/>
    </row>
    <row r="2" spans="1:4" s="57" customFormat="1" ht="16.25" customHeight="1" thickTop="1" x14ac:dyDescent="0.4">
      <c r="A2" s="20"/>
      <c r="B2" s="56"/>
      <c r="D2" s="56"/>
    </row>
    <row r="4" spans="1:4" ht="14" x14ac:dyDescent="0.3">
      <c r="B4" s="241" t="s">
        <v>197</v>
      </c>
      <c r="C4" s="241"/>
    </row>
    <row r="5" spans="1:4" s="9" customFormat="1" ht="63" customHeight="1" x14ac:dyDescent="0.35">
      <c r="B5" s="240" t="s">
        <v>213</v>
      </c>
      <c r="C5" s="240"/>
    </row>
    <row r="6" spans="1:4" s="9" customFormat="1" ht="16.5" customHeight="1" x14ac:dyDescent="0.35">
      <c r="B6" s="240"/>
      <c r="C6" s="240"/>
    </row>
    <row r="7" spans="1:4" s="9" customFormat="1" x14ac:dyDescent="0.35">
      <c r="B7" s="240"/>
      <c r="C7" s="240"/>
      <c r="D7" s="58"/>
    </row>
    <row r="8" spans="1:4" s="9" customFormat="1" x14ac:dyDescent="0.35">
      <c r="B8" s="32"/>
      <c r="C8" s="27"/>
      <c r="D8" s="27"/>
    </row>
    <row r="9" spans="1:4" s="9" customFormat="1" x14ac:dyDescent="0.35"/>
    <row r="10" spans="1:4" s="9" customFormat="1" ht="14" x14ac:dyDescent="0.3">
      <c r="B10" s="37"/>
      <c r="C10" s="3"/>
    </row>
    <row r="11" spans="1:4" ht="14" x14ac:dyDescent="0.3">
      <c r="B11" s="68" t="s">
        <v>190</v>
      </c>
      <c r="C11" s="69" t="s">
        <v>191</v>
      </c>
    </row>
    <row r="12" spans="1:4" s="9" customFormat="1" ht="47.25" customHeight="1" x14ac:dyDescent="0.35">
      <c r="B12" s="70" t="s">
        <v>195</v>
      </c>
      <c r="C12" s="67" t="s">
        <v>208</v>
      </c>
    </row>
    <row r="13" spans="1:4" s="9" customFormat="1" ht="39.75" customHeight="1" x14ac:dyDescent="0.35">
      <c r="B13" s="66" t="s">
        <v>215</v>
      </c>
      <c r="C13" s="36" t="s">
        <v>209</v>
      </c>
    </row>
    <row r="14" spans="1:4" s="9" customFormat="1" ht="39.75" customHeight="1" x14ac:dyDescent="0.35">
      <c r="B14" s="65" t="s">
        <v>196</v>
      </c>
      <c r="C14" s="36" t="s">
        <v>198</v>
      </c>
    </row>
    <row r="15" spans="1:4" s="9" customFormat="1" x14ac:dyDescent="0.35">
      <c r="B15" s="32"/>
      <c r="C15" s="27"/>
      <c r="D15" s="27"/>
    </row>
    <row r="16" spans="1:4" s="9" customFormat="1" x14ac:dyDescent="0.35"/>
    <row r="17" spans="2:3" s="9" customFormat="1" ht="14" x14ac:dyDescent="0.3">
      <c r="B17" s="37" t="s">
        <v>192</v>
      </c>
      <c r="C17" s="3"/>
    </row>
    <row r="18" spans="2:3" s="9" customFormat="1" x14ac:dyDescent="0.25">
      <c r="B18" s="39"/>
      <c r="C18" s="3" t="s">
        <v>1</v>
      </c>
    </row>
    <row r="19" spans="2:3" s="9" customFormat="1" x14ac:dyDescent="0.25">
      <c r="B19" s="49"/>
      <c r="C19" s="3" t="s">
        <v>3</v>
      </c>
    </row>
    <row r="20" spans="2:3" s="9" customFormat="1" x14ac:dyDescent="0.25">
      <c r="B20" s="72"/>
      <c r="C20" s="3" t="s">
        <v>193</v>
      </c>
    </row>
    <row r="21" spans="2:3" x14ac:dyDescent="0.25">
      <c r="B21" s="38"/>
      <c r="C21" s="3" t="s">
        <v>22</v>
      </c>
    </row>
    <row r="22" spans="2:3" x14ac:dyDescent="0.25">
      <c r="B22" s="3" t="s">
        <v>212</v>
      </c>
    </row>
    <row r="36" spans="1:2" x14ac:dyDescent="0.25">
      <c r="A36" s="9"/>
      <c r="B36" s="9"/>
    </row>
  </sheetData>
  <mergeCells count="2">
    <mergeCell ref="B5:C7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871-91CF-467F-9C36-DF0A7E919BFA}">
  <sheetPr codeName="Foglio2">
    <tabColor rgb="FF00CC99"/>
  </sheetPr>
  <dimension ref="B2:F23"/>
  <sheetViews>
    <sheetView zoomScale="71" zoomScaleNormal="71" workbookViewId="0"/>
  </sheetViews>
  <sheetFormatPr defaultColWidth="9.08984375" defaultRowHeight="13.5" x14ac:dyDescent="0.25"/>
  <cols>
    <col min="1" max="1" width="6.6328125" style="3" customWidth="1"/>
    <col min="2" max="2" width="11.90625" style="3" customWidth="1"/>
    <col min="3" max="3" width="33.36328125" style="3" customWidth="1"/>
    <col min="4" max="4" width="60.36328125" style="3" customWidth="1"/>
    <col min="5" max="5" width="61.36328125" style="3" customWidth="1"/>
    <col min="6" max="7" width="20" style="3" customWidth="1"/>
    <col min="8" max="16384" width="9.08984375" style="3"/>
  </cols>
  <sheetData>
    <row r="2" spans="2:6" ht="19.5" customHeight="1" x14ac:dyDescent="0.45">
      <c r="B2" s="1" t="s">
        <v>0</v>
      </c>
      <c r="C2" s="2"/>
      <c r="D2" s="2"/>
      <c r="E2" s="2"/>
    </row>
    <row r="3" spans="2:6" ht="15.75" customHeight="1" x14ac:dyDescent="0.45">
      <c r="B3" s="4"/>
      <c r="C3" s="2"/>
      <c r="D3" s="2"/>
      <c r="E3" s="2"/>
    </row>
    <row r="4" spans="2:6" ht="16" x14ac:dyDescent="0.35">
      <c r="C4" s="6"/>
      <c r="D4" s="7"/>
      <c r="E4" s="8"/>
    </row>
    <row r="5" spans="2:6" ht="16" x14ac:dyDescent="0.35">
      <c r="B5" s="5" t="s">
        <v>2</v>
      </c>
      <c r="C5" s="6"/>
      <c r="D5" s="7"/>
      <c r="E5" s="8"/>
    </row>
    <row r="6" spans="2:6" ht="22.5" customHeight="1" x14ac:dyDescent="0.35">
      <c r="B6" s="5"/>
      <c r="C6" s="6"/>
      <c r="D6" s="7"/>
      <c r="E6" s="8"/>
    </row>
    <row r="7" spans="2:6" s="9" customFormat="1" ht="21" customHeight="1" x14ac:dyDescent="0.35">
      <c r="C7" s="248" t="s">
        <v>4</v>
      </c>
      <c r="D7" s="249"/>
      <c r="E7" s="52"/>
    </row>
    <row r="8" spans="2:6" s="9" customFormat="1" ht="21" customHeight="1" x14ac:dyDescent="0.35">
      <c r="C8" s="43"/>
      <c r="D8" s="45" t="s">
        <v>5</v>
      </c>
      <c r="E8" s="46"/>
    </row>
    <row r="9" spans="2:6" s="9" customFormat="1" ht="20.25" customHeight="1" x14ac:dyDescent="0.35">
      <c r="C9" s="44"/>
      <c r="D9" s="53" t="s">
        <v>7</v>
      </c>
      <c r="E9" s="46"/>
      <c r="F9" s="58"/>
    </row>
    <row r="10" spans="2:6" s="9" customFormat="1" ht="21" customHeight="1" x14ac:dyDescent="0.35">
      <c r="C10" s="246" t="s">
        <v>9</v>
      </c>
      <c r="D10" s="47" t="s">
        <v>10</v>
      </c>
      <c r="E10" s="49"/>
    </row>
    <row r="11" spans="2:6" s="9" customFormat="1" ht="21" customHeight="1" x14ac:dyDescent="0.35">
      <c r="C11" s="247"/>
      <c r="D11" s="48" t="s">
        <v>12</v>
      </c>
      <c r="E11" s="49"/>
    </row>
    <row r="12" spans="2:6" s="9" customFormat="1" ht="21" customHeight="1" x14ac:dyDescent="0.35">
      <c r="C12" s="247"/>
      <c r="D12" s="47" t="s">
        <v>14</v>
      </c>
      <c r="E12" s="50"/>
    </row>
    <row r="13" spans="2:6" s="9" customFormat="1" ht="21" customHeight="1" x14ac:dyDescent="0.35">
      <c r="C13" s="247"/>
      <c r="D13" s="47" t="s">
        <v>15</v>
      </c>
      <c r="E13" s="50"/>
    </row>
    <row r="14" spans="2:6" s="9" customFormat="1" ht="21" customHeight="1" x14ac:dyDescent="0.35">
      <c r="C14" s="247"/>
      <c r="D14" s="47" t="s">
        <v>16</v>
      </c>
      <c r="E14" s="52"/>
    </row>
    <row r="15" spans="2:6" s="9" customFormat="1" ht="33.75" customHeight="1" x14ac:dyDescent="0.35">
      <c r="C15" s="244" t="s">
        <v>265</v>
      </c>
      <c r="D15" s="245"/>
      <c r="E15" s="51"/>
    </row>
    <row r="16" spans="2:6" s="9" customFormat="1" ht="18" customHeight="1" x14ac:dyDescent="0.35">
      <c r="C16" s="10"/>
      <c r="D16" s="11"/>
      <c r="E16" s="12"/>
    </row>
    <row r="17" spans="2:5" s="9" customFormat="1" ht="18" customHeight="1" x14ac:dyDescent="0.35">
      <c r="B17" s="5" t="s">
        <v>17</v>
      </c>
      <c r="C17" s="13"/>
      <c r="D17" s="14"/>
      <c r="E17" s="15"/>
    </row>
    <row r="18" spans="2:5" s="9" customFormat="1" ht="18" customHeight="1" x14ac:dyDescent="0.35">
      <c r="B18" s="5"/>
      <c r="C18" s="13"/>
      <c r="D18" s="14"/>
      <c r="E18" s="15"/>
    </row>
    <row r="19" spans="2:5" s="9" customFormat="1" ht="18" customHeight="1" x14ac:dyDescent="0.35">
      <c r="C19" s="250" t="s">
        <v>18</v>
      </c>
      <c r="D19" s="251"/>
      <c r="E19" s="51"/>
    </row>
    <row r="20" spans="2:5" s="9" customFormat="1" ht="18" customHeight="1" x14ac:dyDescent="0.35">
      <c r="B20" s="40"/>
      <c r="C20" s="252" t="s">
        <v>19</v>
      </c>
      <c r="D20" s="253"/>
      <c r="E20" s="54"/>
    </row>
    <row r="21" spans="2:5" s="9" customFormat="1" ht="18" customHeight="1" x14ac:dyDescent="0.35">
      <c r="B21" s="40"/>
      <c r="C21" s="242" t="s">
        <v>20</v>
      </c>
      <c r="D21" s="243"/>
      <c r="E21" s="55"/>
    </row>
    <row r="22" spans="2:5" s="9" customFormat="1" ht="18" customHeight="1" x14ac:dyDescent="0.35">
      <c r="B22" s="40"/>
      <c r="C22" s="242" t="s">
        <v>21</v>
      </c>
      <c r="D22" s="243"/>
      <c r="E22" s="46"/>
    </row>
    <row r="23" spans="2:5" ht="18.75" customHeight="1" x14ac:dyDescent="0.45">
      <c r="B23" s="5"/>
      <c r="D23" s="2"/>
      <c r="E23" s="2"/>
    </row>
  </sheetData>
  <mergeCells count="7">
    <mergeCell ref="C22:D22"/>
    <mergeCell ref="C15:D15"/>
    <mergeCell ref="C10:C14"/>
    <mergeCell ref="C7:D7"/>
    <mergeCell ref="C19:D19"/>
    <mergeCell ref="C20:D20"/>
    <mergeCell ref="C21:D21"/>
  </mergeCells>
  <dataValidations count="4">
    <dataValidation type="list" allowBlank="1" showInputMessage="1" showErrorMessage="1" sqref="E8" xr:uid="{CA1B009D-FFAE-4C60-84CE-10084F817F8A}">
      <formula1>Tipo</formula1>
    </dataValidation>
    <dataValidation type="list" allowBlank="1" showInputMessage="1" showErrorMessage="1" sqref="E9" xr:uid="{5AF32F8A-062C-4A77-952D-904A57C53EBE}">
      <formula1>INDIRECT($E$8)</formula1>
    </dataValidation>
    <dataValidation type="list" allowBlank="1" showInputMessage="1" showErrorMessage="1" sqref="E11" xr:uid="{6342B079-CCE7-4728-A5F6-0689D30120B9}">
      <formula1>INDIRECT($E$10)</formula1>
    </dataValidation>
    <dataValidation type="list" allowBlank="1" showInputMessage="1" showErrorMessage="1" sqref="E10" xr:uid="{7EDCD4C8-A0D4-436F-ADFC-E79129FA95D2}">
      <formula1>Regione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3FB49A-F7B8-4035-B544-4BDA7EE3D865}">
          <x14:formula1>
            <xm:f>Tendina!$F$12:$F$23</xm:f>
          </x14:formula1>
          <xm:sqref>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A45-FA41-43D2-BD70-B3CAF276A82D}">
  <sheetPr codeName="Foglio3">
    <tabColor rgb="FFFFC000"/>
  </sheetPr>
  <dimension ref="A2:H38"/>
  <sheetViews>
    <sheetView zoomScale="84" zoomScaleNormal="84" workbookViewId="0"/>
  </sheetViews>
  <sheetFormatPr defaultColWidth="9.08984375" defaultRowHeight="13.5" x14ac:dyDescent="0.25"/>
  <cols>
    <col min="1" max="1" width="5.453125" style="3" customWidth="1"/>
    <col min="2" max="2" width="60.36328125" style="3" customWidth="1"/>
    <col min="3" max="3" width="19.90625" style="3" customWidth="1"/>
    <col min="4" max="5" width="21.453125" style="3" customWidth="1"/>
    <col min="6" max="7" width="19.81640625" style="3" customWidth="1"/>
    <col min="8" max="16384" width="9.08984375" style="3"/>
  </cols>
  <sheetData>
    <row r="2" spans="1:8" ht="19.5" customHeight="1" x14ac:dyDescent="0.45">
      <c r="B2" s="1" t="s">
        <v>214</v>
      </c>
      <c r="C2" s="2"/>
    </row>
    <row r="3" spans="1:8" ht="16" x14ac:dyDescent="0.35">
      <c r="B3" s="7"/>
      <c r="C3" s="8"/>
    </row>
    <row r="4" spans="1:8" ht="15" x14ac:dyDescent="0.25">
      <c r="B4" s="71" t="s">
        <v>210</v>
      </c>
    </row>
    <row r="6" spans="1:8" s="9" customFormat="1" ht="33" customHeight="1" x14ac:dyDescent="0.35">
      <c r="B6" s="254" t="s">
        <v>231</v>
      </c>
      <c r="C6" s="254"/>
      <c r="D6" s="73" t="s">
        <v>256</v>
      </c>
      <c r="E6" s="73" t="s">
        <v>257</v>
      </c>
      <c r="F6" s="73" t="s">
        <v>258</v>
      </c>
      <c r="G6" s="73" t="s">
        <v>259</v>
      </c>
    </row>
    <row r="7" spans="1:8" s="9" customFormat="1" ht="27.65" customHeight="1" x14ac:dyDescent="0.35">
      <c r="B7" s="256" t="s">
        <v>200</v>
      </c>
      <c r="C7" s="256"/>
      <c r="D7" s="88"/>
      <c r="E7" s="88"/>
      <c r="F7" s="88"/>
      <c r="G7" s="88"/>
    </row>
    <row r="8" spans="1:8" s="9" customFormat="1" ht="27.65" customHeight="1" x14ac:dyDescent="0.35">
      <c r="B8" s="256" t="s">
        <v>201</v>
      </c>
      <c r="C8" s="256"/>
      <c r="D8" s="88"/>
      <c r="E8" s="88"/>
      <c r="F8" s="88"/>
      <c r="G8" s="88"/>
    </row>
    <row r="9" spans="1:8" ht="27.65" customHeight="1" x14ac:dyDescent="0.25">
      <c r="B9" s="255" t="s">
        <v>232</v>
      </c>
      <c r="C9" s="255"/>
      <c r="D9" s="28">
        <f>+D7+D8</f>
        <v>0</v>
      </c>
      <c r="E9" s="28">
        <f>+E7+E8</f>
        <v>0</v>
      </c>
      <c r="F9" s="28">
        <f t="shared" ref="F9:G9" si="0">+F7+F8</f>
        <v>0</v>
      </c>
      <c r="G9" s="28">
        <f t="shared" si="0"/>
        <v>0</v>
      </c>
    </row>
    <row r="10" spans="1:8" ht="18.649999999999999" customHeight="1" x14ac:dyDescent="0.25">
      <c r="B10" s="82" t="s">
        <v>229</v>
      </c>
      <c r="C10" s="82"/>
      <c r="D10" s="29"/>
      <c r="E10" s="29"/>
      <c r="F10" s="29"/>
      <c r="G10" s="29"/>
    </row>
    <row r="11" spans="1:8" s="16" customFormat="1" ht="18.649999999999999" customHeight="1" x14ac:dyDescent="0.25">
      <c r="D11" s="30"/>
      <c r="E11" s="30"/>
      <c r="F11" s="30"/>
      <c r="G11" s="30"/>
    </row>
    <row r="12" spans="1:8" ht="31.25" customHeight="1" x14ac:dyDescent="0.25">
      <c r="A12" s="61"/>
      <c r="B12" s="257" t="s">
        <v>199</v>
      </c>
      <c r="C12" s="258"/>
      <c r="D12" s="73" t="s">
        <v>256</v>
      </c>
      <c r="E12" s="73" t="s">
        <v>257</v>
      </c>
      <c r="F12" s="73" t="s">
        <v>258</v>
      </c>
      <c r="G12" s="73" t="s">
        <v>259</v>
      </c>
    </row>
    <row r="13" spans="1:8" s="9" customFormat="1" ht="35.4" customHeight="1" x14ac:dyDescent="0.45">
      <c r="A13" s="62"/>
      <c r="B13" s="265" t="s">
        <v>233</v>
      </c>
      <c r="C13" s="266"/>
      <c r="D13" s="89"/>
      <c r="E13" s="89"/>
      <c r="F13" s="89"/>
      <c r="G13" s="89"/>
      <c r="H13" s="94"/>
    </row>
    <row r="14" spans="1:8" s="9" customFormat="1" ht="39" customHeight="1" x14ac:dyDescent="0.35">
      <c r="A14" s="62"/>
      <c r="B14" s="261" t="s">
        <v>205</v>
      </c>
      <c r="C14" s="262"/>
      <c r="D14" s="90"/>
      <c r="E14" s="90"/>
      <c r="F14" s="90"/>
      <c r="G14" s="90"/>
    </row>
    <row r="15" spans="1:8" s="9" customFormat="1" ht="39" customHeight="1" x14ac:dyDescent="0.35">
      <c r="A15" s="62"/>
      <c r="B15" s="263" t="s">
        <v>206</v>
      </c>
      <c r="C15" s="264"/>
      <c r="D15" s="77">
        <f>IF(D14=0,0,IF(D13-D14&lt;0,0,D13-D14))</f>
        <v>0</v>
      </c>
      <c r="E15" s="77">
        <f t="shared" ref="E15:G15" si="1">IF(E14=0,0,IF(E13-E14&lt;0,0,E13-E14))</f>
        <v>0</v>
      </c>
      <c r="F15" s="77">
        <f t="shared" si="1"/>
        <v>0</v>
      </c>
      <c r="G15" s="77">
        <f t="shared" si="1"/>
        <v>0</v>
      </c>
    </row>
    <row r="16" spans="1:8" s="9" customFormat="1" ht="35.4" customHeight="1" x14ac:dyDescent="0.35">
      <c r="A16" s="62"/>
      <c r="B16" s="267" t="s">
        <v>234</v>
      </c>
      <c r="C16" s="268"/>
      <c r="D16" s="91"/>
      <c r="E16" s="92"/>
      <c r="F16" s="92"/>
      <c r="G16" s="92"/>
    </row>
    <row r="17" spans="1:7" s="9" customFormat="1" ht="35.4" customHeight="1" x14ac:dyDescent="0.35">
      <c r="A17" s="62"/>
      <c r="B17" s="269" t="s">
        <v>235</v>
      </c>
      <c r="C17" s="270"/>
      <c r="D17" s="92"/>
      <c r="E17" s="92"/>
      <c r="F17" s="92"/>
      <c r="G17" s="92"/>
    </row>
    <row r="18" spans="1:7" s="9" customFormat="1" ht="35.4" customHeight="1" x14ac:dyDescent="0.35">
      <c r="B18" s="260" t="s">
        <v>236</v>
      </c>
      <c r="C18" s="260"/>
      <c r="D18" s="31">
        <f>+D13+D16+D17</f>
        <v>0</v>
      </c>
      <c r="E18" s="31">
        <f>+E13+E16+E17</f>
        <v>0</v>
      </c>
      <c r="F18" s="31">
        <f t="shared" ref="F18:G18" si="2">+F13+F16+F17</f>
        <v>0</v>
      </c>
      <c r="G18" s="31">
        <f t="shared" si="2"/>
        <v>0</v>
      </c>
    </row>
    <row r="19" spans="1:7" ht="18.649999999999999" customHeight="1" x14ac:dyDescent="0.25"/>
    <row r="20" spans="1:7" s="9" customFormat="1" ht="18.649999999999999" customHeight="1" x14ac:dyDescent="0.35">
      <c r="C20" s="41" t="s">
        <v>189</v>
      </c>
      <c r="D20" s="42" t="b">
        <f>+D18=D7</f>
        <v>1</v>
      </c>
      <c r="E20" s="42" t="b">
        <f>+E18=E7</f>
        <v>1</v>
      </c>
      <c r="F20" s="42" t="b">
        <f t="shared" ref="F20:G20" si="3">+F18=F7</f>
        <v>1</v>
      </c>
      <c r="G20" s="42" t="b">
        <f t="shared" si="3"/>
        <v>1</v>
      </c>
    </row>
    <row r="21" spans="1:7" ht="24" customHeight="1" x14ac:dyDescent="0.25">
      <c r="D21" s="259" t="s">
        <v>280</v>
      </c>
      <c r="E21" s="259"/>
    </row>
    <row r="22" spans="1:7" ht="24" customHeight="1" x14ac:dyDescent="0.25">
      <c r="D22" s="259"/>
      <c r="E22" s="259"/>
    </row>
    <row r="23" spans="1:7" ht="17.25" customHeight="1" x14ac:dyDescent="0.25">
      <c r="D23" s="84"/>
      <c r="E23" s="84"/>
    </row>
    <row r="24" spans="1:7" ht="18.649999999999999" customHeight="1" x14ac:dyDescent="0.25">
      <c r="B24" s="71" t="s">
        <v>204</v>
      </c>
    </row>
    <row r="25" spans="1:7" ht="18.649999999999999" customHeight="1" x14ac:dyDescent="0.25"/>
    <row r="26" spans="1:7" ht="30" customHeight="1" x14ac:dyDescent="0.25">
      <c r="B26" s="254" t="s">
        <v>237</v>
      </c>
      <c r="C26" s="254"/>
      <c r="D26" s="73" t="s">
        <v>256</v>
      </c>
      <c r="E26" s="73" t="s">
        <v>257</v>
      </c>
      <c r="F26" s="73" t="s">
        <v>258</v>
      </c>
      <c r="G26" s="73" t="s">
        <v>259</v>
      </c>
    </row>
    <row r="27" spans="1:7" s="9" customFormat="1" ht="39.75" customHeight="1" x14ac:dyDescent="0.35">
      <c r="B27" s="272" t="s">
        <v>207</v>
      </c>
      <c r="C27" s="272"/>
      <c r="D27" s="88"/>
      <c r="E27" s="88"/>
      <c r="F27" s="88"/>
      <c r="G27" s="88"/>
    </row>
    <row r="28" spans="1:7" s="9" customFormat="1" ht="39.75" customHeight="1" x14ac:dyDescent="0.35">
      <c r="B28" s="274" t="s">
        <v>211</v>
      </c>
      <c r="C28" s="274"/>
      <c r="D28" s="93"/>
      <c r="E28" s="93"/>
      <c r="F28" s="93"/>
      <c r="G28" s="93"/>
    </row>
    <row r="29" spans="1:7" s="9" customFormat="1" ht="39.75" customHeight="1" x14ac:dyDescent="0.35">
      <c r="B29" s="256" t="s">
        <v>201</v>
      </c>
      <c r="C29" s="256"/>
      <c r="D29" s="88"/>
      <c r="E29" s="88"/>
      <c r="F29" s="88"/>
      <c r="G29" s="88"/>
    </row>
    <row r="30" spans="1:7" s="9" customFormat="1" ht="32.4" customHeight="1" x14ac:dyDescent="0.35">
      <c r="B30" s="273" t="s">
        <v>238</v>
      </c>
      <c r="C30" s="273"/>
      <c r="D30" s="81">
        <f>+D27+D29</f>
        <v>0</v>
      </c>
      <c r="E30" s="81">
        <f>+E27+E29</f>
        <v>0</v>
      </c>
      <c r="F30" s="81">
        <f t="shared" ref="F30:G30" si="4">+F27+F29</f>
        <v>0</v>
      </c>
      <c r="G30" s="81">
        <f t="shared" si="4"/>
        <v>0</v>
      </c>
    </row>
    <row r="31" spans="1:7" ht="18.649999999999999" customHeight="1" x14ac:dyDescent="0.25">
      <c r="B31" s="82" t="s">
        <v>229</v>
      </c>
      <c r="C31" s="82"/>
      <c r="F31" s="139"/>
    </row>
    <row r="32" spans="1:7" ht="18.649999999999999" customHeight="1" x14ac:dyDescent="0.25">
      <c r="B32" s="63"/>
      <c r="C32" s="63"/>
      <c r="F32" s="83"/>
    </row>
    <row r="33" spans="2:7" ht="34.25" customHeight="1" x14ac:dyDescent="0.25">
      <c r="B33" s="254" t="s">
        <v>239</v>
      </c>
      <c r="C33" s="254"/>
      <c r="D33" s="73" t="s">
        <v>256</v>
      </c>
      <c r="E33" s="73" t="s">
        <v>257</v>
      </c>
      <c r="F33" s="73" t="s">
        <v>258</v>
      </c>
      <c r="G33" s="73" t="s">
        <v>259</v>
      </c>
    </row>
    <row r="34" spans="2:7" s="9" customFormat="1" ht="31.25" customHeight="1" x14ac:dyDescent="0.35">
      <c r="B34" s="271" t="s">
        <v>240</v>
      </c>
      <c r="C34" s="271"/>
      <c r="D34" s="88"/>
      <c r="E34" s="88"/>
      <c r="F34" s="88"/>
      <c r="G34" s="88"/>
    </row>
    <row r="35" spans="2:7" s="9" customFormat="1" ht="31.25" customHeight="1" x14ac:dyDescent="0.35">
      <c r="B35" s="271" t="s">
        <v>241</v>
      </c>
      <c r="C35" s="271"/>
      <c r="D35" s="88"/>
      <c r="E35" s="88"/>
      <c r="F35" s="88"/>
      <c r="G35" s="88"/>
    </row>
    <row r="36" spans="2:7" s="9" customFormat="1" ht="30" customHeight="1" x14ac:dyDescent="0.35">
      <c r="B36" s="260" t="s">
        <v>242</v>
      </c>
      <c r="C36" s="260"/>
      <c r="D36" s="31">
        <f>+D34+D35</f>
        <v>0</v>
      </c>
      <c r="E36" s="31">
        <f t="shared" ref="E36:G36" si="5">+E34+E35</f>
        <v>0</v>
      </c>
      <c r="F36" s="31">
        <f t="shared" si="5"/>
        <v>0</v>
      </c>
      <c r="G36" s="31">
        <f t="shared" si="5"/>
        <v>0</v>
      </c>
    </row>
    <row r="37" spans="2:7" ht="37.5" customHeight="1" x14ac:dyDescent="0.25">
      <c r="F37" s="83"/>
    </row>
    <row r="38" spans="2:7" ht="30" customHeight="1" x14ac:dyDescent="0.25">
      <c r="C38" s="87" t="s">
        <v>189</v>
      </c>
      <c r="D38" s="85" t="str">
        <f>IF(AND(D28=0,D34=0),"VERO",IF(AND(D34&lt;D28,D34&gt;0),"VERO","verificare quantitativi inseriti"))</f>
        <v>VERO</v>
      </c>
      <c r="E38" s="86" t="str">
        <f>IF(AND(E28=0,E34=0),"VERO",IF(AND(E34&lt;E28,E34&gt;0),"VERO","verificare quantitativi inseriti"))</f>
        <v>VERO</v>
      </c>
      <c r="F38" s="86" t="str">
        <f t="shared" ref="F38:G38" si="6">IF(AND(F28=0,F34=0),"VERO",IF(AND(F34&lt;F28,F34&gt;0),"VERO","verificare quantitativi inseriti"))</f>
        <v>VERO</v>
      </c>
      <c r="G38" s="86" t="str">
        <f t="shared" si="6"/>
        <v>VERO</v>
      </c>
    </row>
  </sheetData>
  <sheetProtection algorithmName="SHA-512" hashValue="a9umdSTkyWEJcdBV+ho/kXkJ6tvv1IpayhloXzjLHdm44mTzmYoPWQgkKD7bbPrQ0UEVLtQotHOYAsyrXH0ejA==" saltValue="aZvCQuLTi5MRWWoGkOgZnA==" spinCount="100000" sheet="1" objects="1" scenarios="1"/>
  <mergeCells count="21">
    <mergeCell ref="B33:C33"/>
    <mergeCell ref="B34:C34"/>
    <mergeCell ref="B35:C35"/>
    <mergeCell ref="B36:C36"/>
    <mergeCell ref="B27:C27"/>
    <mergeCell ref="B29:C29"/>
    <mergeCell ref="B30:C30"/>
    <mergeCell ref="B28:C28"/>
    <mergeCell ref="D21:E22"/>
    <mergeCell ref="B18:C18"/>
    <mergeCell ref="B14:C14"/>
    <mergeCell ref="B15:C15"/>
    <mergeCell ref="B13:C13"/>
    <mergeCell ref="B16:C16"/>
    <mergeCell ref="B17:C17"/>
    <mergeCell ref="B6:C6"/>
    <mergeCell ref="B9:C9"/>
    <mergeCell ref="B7:C7"/>
    <mergeCell ref="B8:C8"/>
    <mergeCell ref="B26:C26"/>
    <mergeCell ref="B12:C12"/>
  </mergeCells>
  <phoneticPr fontId="78" type="noConversion"/>
  <conditionalFormatting sqref="D20:G20">
    <cfRule type="cellIs" dxfId="8" priority="7" operator="equal">
      <formula>FALSE</formula>
    </cfRule>
  </conditionalFormatting>
  <conditionalFormatting sqref="D38:G38">
    <cfRule type="cellIs" dxfId="5" priority="1" operator="equal">
      <formula>FALSE</formula>
    </cfRule>
  </conditionalFormatting>
  <dataValidations count="2">
    <dataValidation type="custom" allowBlank="1" showInputMessage="1" showErrorMessage="1" error="Verificare quantitativi inseriti" sqref="D28:G28" xr:uid="{59291E31-5EBE-4559-B9B9-31DAB34E1726}">
      <formula1>D28&lt;=D27</formula1>
    </dataValidation>
    <dataValidation type="custom" allowBlank="1" showInputMessage="1" showErrorMessage="1" sqref="D14:G14" xr:uid="{7DB60A27-A78E-4A3B-A572-50A349042647}">
      <formula1>D14&lt;=D13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6F68EBB-5925-4D3E-B942-DEF34ADA509A}">
            <xm:f>'Anagrafica Impianto'!$E$8="Intermedio"</xm:f>
            <x14:dxf>
              <fill>
                <patternFill patternType="gray125"/>
              </fill>
            </x14:dxf>
          </x14:cfRule>
          <xm:sqref>D7:G9 D13:G18</xm:sqref>
        </x14:conditionalFormatting>
        <x14:conditionalFormatting xmlns:xm="http://schemas.microsoft.com/office/excel/2006/main">
          <x14:cfRule type="expression" priority="5" id="{71F32C59-DDF7-4DC8-863D-62BF193425BD}">
            <xm:f>'Anagrafica Impianto'!$E$8&lt;&gt;"intermedio"</xm:f>
            <x14:dxf>
              <fill>
                <patternFill patternType="gray125"/>
              </fill>
            </x14:dxf>
          </x14:cfRule>
          <xm:sqref>D27:G30</xm:sqref>
        </x14:conditionalFormatting>
        <x14:conditionalFormatting xmlns:xm="http://schemas.microsoft.com/office/excel/2006/main">
          <x14:cfRule type="expression" priority="8" id="{03CF026A-3C58-4962-9982-6ADB82D57988}">
            <xm:f>'Anagrafica Impianto'!$E$8&lt;&gt;"intermedio"</xm:f>
            <x14:dxf>
              <fill>
                <patternFill patternType="gray125"/>
              </fill>
            </x14:dxf>
          </x14:cfRule>
          <xm:sqref>D34:G36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6647-AB6A-4E75-B51D-487B76F3ADA3}">
  <sheetPr codeName="Foglio4">
    <tabColor rgb="FF00B0F0"/>
  </sheetPr>
  <dimension ref="B1:S89"/>
  <sheetViews>
    <sheetView zoomScale="59" zoomScaleNormal="59" zoomScaleSheetLayoutView="80" workbookViewId="0">
      <pane xSplit="2" topLeftCell="C1" activePane="topRight" state="frozen"/>
      <selection activeCell="D20" sqref="D20"/>
      <selection pane="topRight"/>
    </sheetView>
  </sheetViews>
  <sheetFormatPr defaultColWidth="9.90625" defaultRowHeight="16" x14ac:dyDescent="0.35"/>
  <cols>
    <col min="1" max="1" width="4.6328125" style="119" customWidth="1"/>
    <col min="2" max="2" width="134.81640625" style="119" customWidth="1"/>
    <col min="3" max="3" width="2.1796875" style="119" customWidth="1"/>
    <col min="4" max="8" width="18.6328125" style="119" customWidth="1"/>
    <col min="9" max="9" width="5.1796875" style="119" customWidth="1"/>
    <col min="10" max="10" width="44.1796875" style="119" customWidth="1"/>
    <col min="11" max="11" width="7.81640625" style="119" customWidth="1"/>
    <col min="12" max="12" width="17.90625" style="119" customWidth="1"/>
    <col min="13" max="14" width="9.90625" style="119"/>
    <col min="15" max="15" width="50.08984375" style="119" customWidth="1"/>
    <col min="16" max="16384" width="9.90625" style="119"/>
  </cols>
  <sheetData>
    <row r="1" spans="2:15" s="118" customFormat="1" ht="49.5" customHeight="1" thickBot="1" x14ac:dyDescent="0.45">
      <c r="B1" s="278" t="s">
        <v>260</v>
      </c>
      <c r="C1" s="278"/>
      <c r="D1" s="278"/>
      <c r="E1" s="278"/>
      <c r="F1" s="117"/>
      <c r="G1" s="117"/>
      <c r="H1" s="117"/>
    </row>
    <row r="2" spans="2:15" s="147" customFormat="1" ht="21" thickTop="1" x14ac:dyDescent="0.4">
      <c r="B2" s="146"/>
    </row>
    <row r="3" spans="2:15" x14ac:dyDescent="0.35">
      <c r="B3" s="148"/>
      <c r="C3" s="149"/>
      <c r="D3" s="149"/>
      <c r="E3" s="149"/>
      <c r="F3" s="149"/>
      <c r="G3" s="149"/>
      <c r="H3" s="149"/>
    </row>
    <row r="4" spans="2:15" x14ac:dyDescent="0.35">
      <c r="B4" s="148"/>
      <c r="C4" s="149"/>
      <c r="D4" s="291">
        <f>+'Anagrafica Impianto'!E19</f>
        <v>0</v>
      </c>
      <c r="E4" s="291"/>
      <c r="F4" s="291"/>
      <c r="G4" s="291"/>
      <c r="H4" s="120"/>
    </row>
    <row r="5" spans="2:15" ht="18" customHeight="1" x14ac:dyDescent="0.35">
      <c r="C5" s="149"/>
      <c r="D5" s="291">
        <f>+'Anagrafica Impianto'!E7</f>
        <v>0</v>
      </c>
      <c r="E5" s="291"/>
      <c r="F5" s="291"/>
      <c r="G5" s="291"/>
      <c r="H5" s="120"/>
    </row>
    <row r="6" spans="2:15" s="151" customFormat="1" ht="29.25" customHeight="1" x14ac:dyDescent="0.25">
      <c r="B6" s="121" t="s">
        <v>282</v>
      </c>
      <c r="C6" s="150"/>
      <c r="D6" s="122" t="s">
        <v>256</v>
      </c>
      <c r="E6" s="123" t="s">
        <v>257</v>
      </c>
      <c r="F6" s="123" t="s">
        <v>258</v>
      </c>
      <c r="G6" s="123" t="s">
        <v>259</v>
      </c>
      <c r="H6" s="124"/>
      <c r="J6" s="282" t="s">
        <v>244</v>
      </c>
      <c r="K6" s="283"/>
      <c r="L6" s="283"/>
      <c r="M6" s="283"/>
      <c r="N6" s="283"/>
      <c r="O6" s="284"/>
    </row>
    <row r="7" spans="2:15" s="3" customFormat="1" ht="21" customHeight="1" x14ac:dyDescent="0.25">
      <c r="B7" s="152" t="s">
        <v>23</v>
      </c>
      <c r="C7" s="150"/>
      <c r="D7" s="95"/>
      <c r="E7" s="95"/>
      <c r="F7" s="95"/>
      <c r="G7" s="95"/>
      <c r="H7" s="125"/>
      <c r="J7" s="153"/>
      <c r="O7" s="61"/>
    </row>
    <row r="8" spans="2:15" s="3" customFormat="1" ht="21" customHeight="1" x14ac:dyDescent="0.25">
      <c r="B8" s="154" t="s">
        <v>24</v>
      </c>
      <c r="C8" s="150"/>
      <c r="D8" s="96"/>
      <c r="E8" s="96"/>
      <c r="F8" s="96"/>
      <c r="G8" s="96"/>
      <c r="H8" s="125"/>
      <c r="J8" s="153"/>
      <c r="O8" s="61"/>
    </row>
    <row r="9" spans="2:15" s="3" customFormat="1" ht="21" customHeight="1" x14ac:dyDescent="0.25">
      <c r="B9" s="154" t="s">
        <v>25</v>
      </c>
      <c r="C9" s="150"/>
      <c r="D9" s="96"/>
      <c r="E9" s="96"/>
      <c r="F9" s="96"/>
      <c r="G9" s="96"/>
      <c r="H9" s="125"/>
      <c r="J9" s="153"/>
      <c r="O9" s="61"/>
    </row>
    <row r="10" spans="2:15" s="3" customFormat="1" ht="21" customHeight="1" x14ac:dyDescent="0.25">
      <c r="B10" s="155" t="s">
        <v>26</v>
      </c>
      <c r="C10" s="150"/>
      <c r="D10" s="96"/>
      <c r="E10" s="96"/>
      <c r="F10" s="96"/>
      <c r="G10" s="96"/>
      <c r="H10" s="125"/>
      <c r="J10" s="153"/>
      <c r="O10" s="61"/>
    </row>
    <row r="11" spans="2:15" s="3" customFormat="1" ht="21" customHeight="1" x14ac:dyDescent="0.25">
      <c r="B11" s="156" t="s">
        <v>27</v>
      </c>
      <c r="C11" s="150"/>
      <c r="D11" s="96"/>
      <c r="E11" s="96"/>
      <c r="F11" s="96"/>
      <c r="G11" s="96"/>
      <c r="H11" s="125"/>
      <c r="J11" s="153"/>
      <c r="O11" s="61"/>
    </row>
    <row r="12" spans="2:15" s="3" customFormat="1" ht="21" customHeight="1" x14ac:dyDescent="0.25">
      <c r="B12" s="154" t="s">
        <v>28</v>
      </c>
      <c r="C12" s="150"/>
      <c r="D12" s="97"/>
      <c r="E12" s="97"/>
      <c r="F12" s="97"/>
      <c r="G12" s="97"/>
      <c r="H12" s="125"/>
      <c r="J12" s="153"/>
      <c r="O12" s="61"/>
    </row>
    <row r="13" spans="2:15" s="3" customFormat="1" ht="20.149999999999999" customHeight="1" x14ac:dyDescent="0.25">
      <c r="B13" s="157" t="s">
        <v>175</v>
      </c>
      <c r="C13" s="158"/>
      <c r="D13" s="98"/>
      <c r="E13" s="98"/>
      <c r="F13" s="98"/>
      <c r="G13" s="98"/>
      <c r="H13" s="107"/>
      <c r="J13" s="285"/>
      <c r="K13" s="286"/>
      <c r="L13" s="286"/>
      <c r="M13" s="286"/>
      <c r="N13" s="286"/>
      <c r="O13" s="287"/>
    </row>
    <row r="14" spans="2:15" s="3" customFormat="1" ht="20.149999999999999" customHeight="1" x14ac:dyDescent="0.25">
      <c r="B14" s="159" t="s">
        <v>254</v>
      </c>
      <c r="C14" s="158"/>
      <c r="D14" s="17">
        <f>+SUM(D7:D13)</f>
        <v>0</v>
      </c>
      <c r="E14" s="17">
        <f>+SUM(E7:E13)</f>
        <v>0</v>
      </c>
      <c r="F14" s="17">
        <f t="shared" ref="F14:G14" si="0">+SUM(F7:F13)</f>
        <v>0</v>
      </c>
      <c r="G14" s="17">
        <f t="shared" si="0"/>
        <v>0</v>
      </c>
      <c r="H14" s="106"/>
      <c r="J14" s="153"/>
      <c r="O14" s="61"/>
    </row>
    <row r="15" spans="2:15" s="3" customFormat="1" ht="20.149999999999999" customHeight="1" x14ac:dyDescent="0.25">
      <c r="B15" s="9"/>
      <c r="C15" s="158"/>
      <c r="D15" s="9"/>
      <c r="E15" s="9"/>
      <c r="F15" s="9"/>
      <c r="G15" s="9"/>
      <c r="H15" s="9"/>
      <c r="J15" s="153"/>
      <c r="O15" s="61"/>
    </row>
    <row r="16" spans="2:15" s="3" customFormat="1" ht="21" customHeight="1" x14ac:dyDescent="0.25">
      <c r="B16" s="121" t="s">
        <v>274</v>
      </c>
      <c r="C16" s="150"/>
      <c r="D16" s="122" t="s">
        <v>256</v>
      </c>
      <c r="E16" s="123" t="s">
        <v>257</v>
      </c>
      <c r="F16" s="123" t="s">
        <v>258</v>
      </c>
      <c r="G16" s="123" t="s">
        <v>259</v>
      </c>
      <c r="H16" s="124"/>
      <c r="J16" s="153"/>
      <c r="O16" s="61"/>
    </row>
    <row r="17" spans="2:15" s="3" customFormat="1" ht="24" customHeight="1" x14ac:dyDescent="0.25">
      <c r="B17" s="160" t="s">
        <v>277</v>
      </c>
      <c r="C17" s="158"/>
      <c r="D17" s="96"/>
      <c r="E17" s="96"/>
      <c r="F17" s="96"/>
      <c r="G17" s="96"/>
      <c r="H17" s="108"/>
      <c r="J17" s="153"/>
      <c r="O17" s="61"/>
    </row>
    <row r="18" spans="2:15" s="3" customFormat="1" ht="24" customHeight="1" x14ac:dyDescent="0.25">
      <c r="B18" s="160" t="s">
        <v>278</v>
      </c>
      <c r="C18" s="158"/>
      <c r="D18" s="96"/>
      <c r="E18" s="96"/>
      <c r="F18" s="96"/>
      <c r="G18" s="96"/>
      <c r="J18" s="153"/>
      <c r="O18" s="61"/>
    </row>
    <row r="19" spans="2:15" s="3" customFormat="1" ht="29" customHeight="1" x14ac:dyDescent="0.25">
      <c r="B19" s="238" t="s">
        <v>279</v>
      </c>
      <c r="C19" s="158"/>
      <c r="D19" s="96"/>
      <c r="E19" s="96"/>
      <c r="F19" s="96"/>
      <c r="G19" s="96"/>
      <c r="H19" s="237"/>
      <c r="J19" s="292"/>
      <c r="K19" s="293"/>
      <c r="L19" s="293"/>
      <c r="M19" s="293"/>
      <c r="N19" s="293"/>
      <c r="O19" s="294"/>
    </row>
    <row r="20" spans="2:15" s="3" customFormat="1" ht="29" customHeight="1" x14ac:dyDescent="0.25">
      <c r="B20" s="160" t="s">
        <v>276</v>
      </c>
      <c r="C20" s="158"/>
      <c r="D20" s="96"/>
      <c r="E20" s="96"/>
      <c r="F20" s="96"/>
      <c r="G20" s="96"/>
      <c r="J20" s="285"/>
      <c r="K20" s="286"/>
      <c r="L20" s="286"/>
      <c r="M20" s="286"/>
      <c r="N20" s="286"/>
      <c r="O20" s="287"/>
    </row>
    <row r="21" spans="2:15" s="3" customFormat="1" ht="27.5" customHeight="1" x14ac:dyDescent="0.25">
      <c r="B21" s="161" t="s">
        <v>283</v>
      </c>
      <c r="C21" s="158"/>
      <c r="D21" s="131"/>
      <c r="E21" s="131"/>
      <c r="F21" s="131"/>
      <c r="G21" s="131"/>
      <c r="H21" s="58"/>
      <c r="J21" s="279" t="s">
        <v>230</v>
      </c>
      <c r="K21" s="280"/>
      <c r="L21" s="280"/>
      <c r="M21" s="280"/>
      <c r="N21" s="280"/>
      <c r="O21" s="281"/>
    </row>
    <row r="22" spans="2:15" s="3" customFormat="1" ht="27.5" customHeight="1" x14ac:dyDescent="0.25">
      <c r="B22" s="161" t="s">
        <v>284</v>
      </c>
      <c r="C22" s="158"/>
      <c r="D22" s="131"/>
      <c r="E22" s="131"/>
      <c r="F22" s="131"/>
      <c r="G22" s="131"/>
      <c r="H22" s="58"/>
      <c r="J22" s="279" t="s">
        <v>230</v>
      </c>
      <c r="K22" s="280"/>
      <c r="L22" s="280"/>
      <c r="M22" s="280"/>
      <c r="N22" s="280"/>
      <c r="O22" s="281"/>
    </row>
    <row r="23" spans="2:15" s="3" customFormat="1" ht="23.25" customHeight="1" x14ac:dyDescent="0.25">
      <c r="B23" s="159" t="s">
        <v>253</v>
      </c>
      <c r="C23" s="158"/>
      <c r="D23" s="78">
        <f>+SUM(D17:D22)</f>
        <v>0</v>
      </c>
      <c r="E23" s="78">
        <f>+SUM(E17:E22)</f>
        <v>0</v>
      </c>
      <c r="F23" s="78">
        <f>+SUM(F17:F22)</f>
        <v>0</v>
      </c>
      <c r="G23" s="78">
        <f>+SUM(G17:G22)</f>
        <v>0</v>
      </c>
      <c r="J23" s="153"/>
      <c r="O23" s="61"/>
    </row>
    <row r="24" spans="2:15" s="3" customFormat="1" ht="20.149999999999999" customHeight="1" x14ac:dyDescent="0.25">
      <c r="B24" s="9"/>
      <c r="C24" s="158"/>
      <c r="D24" s="9"/>
      <c r="E24" s="9"/>
      <c r="F24" s="9"/>
      <c r="G24" s="9"/>
      <c r="H24" s="9"/>
      <c r="J24" s="153"/>
      <c r="O24" s="61"/>
    </row>
    <row r="25" spans="2:15" s="3" customFormat="1" ht="20.149999999999999" customHeight="1" x14ac:dyDescent="0.25">
      <c r="B25" s="121" t="s">
        <v>281</v>
      </c>
      <c r="C25" s="158"/>
      <c r="D25" s="122" t="s">
        <v>256</v>
      </c>
      <c r="E25" s="123" t="s">
        <v>257</v>
      </c>
      <c r="F25" s="123" t="s">
        <v>258</v>
      </c>
      <c r="G25" s="123" t="s">
        <v>259</v>
      </c>
      <c r="H25" s="124"/>
      <c r="J25" s="153"/>
      <c r="O25" s="61"/>
    </row>
    <row r="26" spans="2:15" s="3" customFormat="1" ht="32.4" customHeight="1" x14ac:dyDescent="0.25">
      <c r="B26" s="162" t="s">
        <v>29</v>
      </c>
      <c r="C26" s="158"/>
      <c r="D26" s="99"/>
      <c r="E26" s="99"/>
      <c r="F26" s="99"/>
      <c r="G26" s="99"/>
      <c r="H26" s="107"/>
      <c r="J26" s="279" t="s">
        <v>255</v>
      </c>
      <c r="K26" s="280"/>
      <c r="L26" s="280"/>
      <c r="M26" s="280"/>
      <c r="N26" s="280"/>
      <c r="O26" s="281"/>
    </row>
    <row r="27" spans="2:15" s="3" customFormat="1" ht="28.5" customHeight="1" x14ac:dyDescent="0.25">
      <c r="B27" s="163" t="s">
        <v>30</v>
      </c>
      <c r="C27" s="158"/>
      <c r="D27" s="18">
        <f>+D28+D29+D30+D31</f>
        <v>0</v>
      </c>
      <c r="E27" s="18">
        <f>+E28+E29+E30+E31</f>
        <v>0</v>
      </c>
      <c r="F27" s="18">
        <f t="shared" ref="F27:G27" si="1">+F28+F29+F30+F31</f>
        <v>0</v>
      </c>
      <c r="G27" s="18">
        <f t="shared" si="1"/>
        <v>0</v>
      </c>
      <c r="H27" s="107"/>
      <c r="J27" s="153"/>
      <c r="O27" s="61"/>
    </row>
    <row r="28" spans="2:15" s="3" customFormat="1" ht="28.5" customHeight="1" x14ac:dyDescent="0.25">
      <c r="B28" s="164" t="s">
        <v>31</v>
      </c>
      <c r="C28" s="158"/>
      <c r="D28" s="100"/>
      <c r="E28" s="100"/>
      <c r="F28" s="100"/>
      <c r="G28" s="100"/>
      <c r="H28" s="126"/>
      <c r="J28" s="153"/>
      <c r="O28" s="61"/>
    </row>
    <row r="29" spans="2:15" s="3" customFormat="1" ht="28.5" customHeight="1" x14ac:dyDescent="0.25">
      <c r="B29" s="165" t="s">
        <v>32</v>
      </c>
      <c r="C29" s="158"/>
      <c r="D29" s="100"/>
      <c r="E29" s="100"/>
      <c r="F29" s="100"/>
      <c r="G29" s="100"/>
      <c r="H29" s="126"/>
      <c r="J29" s="153"/>
      <c r="O29" s="61"/>
    </row>
    <row r="30" spans="2:15" s="3" customFormat="1" ht="28.5" customHeight="1" x14ac:dyDescent="0.25">
      <c r="B30" s="164" t="s">
        <v>33</v>
      </c>
      <c r="C30" s="158"/>
      <c r="D30" s="100"/>
      <c r="E30" s="100"/>
      <c r="F30" s="100"/>
      <c r="G30" s="100"/>
      <c r="H30" s="126"/>
      <c r="J30" s="153"/>
      <c r="O30" s="61"/>
    </row>
    <row r="31" spans="2:15" s="3" customFormat="1" ht="28.5" customHeight="1" x14ac:dyDescent="0.25">
      <c r="B31" s="164" t="s">
        <v>34</v>
      </c>
      <c r="C31" s="158"/>
      <c r="D31" s="100"/>
      <c r="E31" s="100"/>
      <c r="F31" s="100"/>
      <c r="G31" s="100"/>
      <c r="H31" s="126"/>
      <c r="J31" s="153"/>
      <c r="O31" s="61"/>
    </row>
    <row r="32" spans="2:15" s="3" customFormat="1" ht="36" customHeight="1" x14ac:dyDescent="0.25">
      <c r="B32" s="166" t="s">
        <v>35</v>
      </c>
      <c r="C32" s="158"/>
      <c r="D32" s="101"/>
      <c r="E32" s="101"/>
      <c r="F32" s="101"/>
      <c r="G32" s="101"/>
      <c r="H32" s="107"/>
      <c r="J32" s="279" t="s">
        <v>285</v>
      </c>
      <c r="K32" s="280"/>
      <c r="L32" s="280"/>
      <c r="M32" s="280"/>
      <c r="N32" s="280"/>
      <c r="O32" s="281"/>
    </row>
    <row r="33" spans="2:19" s="3" customFormat="1" ht="28.5" customHeight="1" x14ac:dyDescent="0.25">
      <c r="B33" s="166" t="s">
        <v>36</v>
      </c>
      <c r="C33" s="158"/>
      <c r="D33" s="101"/>
      <c r="E33" s="101"/>
      <c r="F33" s="101"/>
      <c r="G33" s="101"/>
      <c r="H33" s="107"/>
      <c r="J33" s="153"/>
      <c r="O33" s="61"/>
    </row>
    <row r="34" spans="2:19" s="3" customFormat="1" ht="28.5" customHeight="1" x14ac:dyDescent="0.25">
      <c r="B34" s="167" t="s">
        <v>263</v>
      </c>
      <c r="C34" s="158"/>
      <c r="D34" s="101"/>
      <c r="E34" s="101"/>
      <c r="F34" s="101"/>
      <c r="G34" s="101"/>
      <c r="H34" s="107"/>
      <c r="J34" s="153"/>
      <c r="O34" s="61"/>
    </row>
    <row r="35" spans="2:19" s="3" customFormat="1" ht="27" customHeight="1" x14ac:dyDescent="0.25">
      <c r="B35" s="168" t="s">
        <v>252</v>
      </c>
      <c r="C35" s="158"/>
      <c r="D35" s="19">
        <f>+D26+D27+D32+D33+D34</f>
        <v>0</v>
      </c>
      <c r="E35" s="19">
        <f>+E26+E27+E32+E33+E34</f>
        <v>0</v>
      </c>
      <c r="F35" s="19">
        <f t="shared" ref="F35:G35" si="2">+F26+F27+F32+F33+F34</f>
        <v>0</v>
      </c>
      <c r="G35" s="19">
        <f t="shared" si="2"/>
        <v>0</v>
      </c>
      <c r="H35" s="106"/>
      <c r="J35" s="153"/>
      <c r="O35" s="61"/>
    </row>
    <row r="36" spans="2:19" s="3" customFormat="1" ht="27" customHeight="1" x14ac:dyDescent="0.25">
      <c r="D36" s="169"/>
      <c r="E36" s="169"/>
      <c r="F36" s="169"/>
      <c r="G36" s="169"/>
      <c r="J36" s="153"/>
      <c r="O36" s="61"/>
    </row>
    <row r="37" spans="2:19" s="3" customFormat="1" ht="27" customHeight="1" x14ac:dyDescent="0.25">
      <c r="B37" s="159" t="s">
        <v>251</v>
      </c>
      <c r="C37" s="158"/>
      <c r="D37" s="88"/>
      <c r="E37" s="88"/>
      <c r="F37" s="88"/>
      <c r="G37" s="88"/>
      <c r="H37" s="107"/>
      <c r="J37" s="170"/>
    </row>
    <row r="38" spans="2:19" s="3" customFormat="1" ht="27" customHeight="1" x14ac:dyDescent="0.25">
      <c r="J38" s="153"/>
    </row>
    <row r="39" spans="2:19" s="3" customFormat="1" ht="27" customHeight="1" x14ac:dyDescent="0.25">
      <c r="B39" s="171" t="s">
        <v>273</v>
      </c>
      <c r="D39" s="88"/>
      <c r="E39" s="88"/>
      <c r="F39" s="88"/>
      <c r="G39" s="88"/>
      <c r="J39" s="153"/>
    </row>
    <row r="40" spans="2:19" s="3" customFormat="1" ht="13.5" x14ac:dyDescent="0.25">
      <c r="J40" s="153"/>
      <c r="O40" s="61"/>
    </row>
    <row r="41" spans="2:19" s="9" customFormat="1" ht="32.25" customHeight="1" x14ac:dyDescent="0.25">
      <c r="B41" s="172" t="s">
        <v>245</v>
      </c>
      <c r="C41" s="173"/>
      <c r="D41" s="174">
        <f>+D35+D23+D14+D37+D39</f>
        <v>0</v>
      </c>
      <c r="E41" s="174">
        <f>+E35+E23+E14+E37+E39</f>
        <v>0</v>
      </c>
      <c r="F41" s="174">
        <f>+F35+F23+F14+F37+F39</f>
        <v>0</v>
      </c>
      <c r="G41" s="174">
        <f>+G35+G23+G14+G37+G39</f>
        <v>0</v>
      </c>
      <c r="H41" s="3"/>
      <c r="J41" s="175" t="s">
        <v>264</v>
      </c>
      <c r="O41" s="62"/>
      <c r="Q41" s="3"/>
      <c r="R41" s="3"/>
      <c r="S41" s="3"/>
    </row>
    <row r="42" spans="2:19" s="9" customFormat="1" ht="32.25" customHeight="1" x14ac:dyDescent="0.25">
      <c r="B42" s="239" t="s">
        <v>267</v>
      </c>
      <c r="C42" s="173"/>
      <c r="D42" s="102"/>
      <c r="E42" s="102"/>
      <c r="F42" s="102"/>
      <c r="G42" s="102"/>
      <c r="H42" s="3"/>
      <c r="J42" s="176">
        <f>+SUM(D42:G42)</f>
        <v>0</v>
      </c>
      <c r="K42" s="177" t="s">
        <v>266</v>
      </c>
      <c r="L42" s="177"/>
      <c r="M42" s="177"/>
      <c r="N42" s="177"/>
      <c r="O42" s="178"/>
      <c r="Q42" s="3"/>
      <c r="R42" s="3"/>
      <c r="S42" s="3"/>
    </row>
    <row r="43" spans="2:19" s="9" customFormat="1" ht="32.25" customHeight="1" x14ac:dyDescent="0.25">
      <c r="B43" s="179" t="s">
        <v>246</v>
      </c>
      <c r="C43" s="173"/>
      <c r="D43" s="127"/>
      <c r="E43" s="74">
        <f>+E67</f>
        <v>0</v>
      </c>
      <c r="F43" s="74">
        <f t="shared" ref="F43:G43" si="3">+F67</f>
        <v>0</v>
      </c>
      <c r="G43" s="74">
        <f t="shared" si="3"/>
        <v>0</v>
      </c>
      <c r="H43" s="3"/>
      <c r="J43" s="173"/>
      <c r="O43" s="62"/>
    </row>
    <row r="44" spans="2:19" s="9" customFormat="1" ht="32.25" customHeight="1" x14ac:dyDescent="0.35">
      <c r="B44" s="180" t="s">
        <v>268</v>
      </c>
      <c r="C44" s="173"/>
      <c r="D44" s="102"/>
      <c r="E44" s="102"/>
      <c r="F44" s="102"/>
      <c r="G44" s="102"/>
      <c r="H44" s="107"/>
      <c r="J44" s="173"/>
      <c r="O44" s="62"/>
    </row>
    <row r="45" spans="2:19" s="9" customFormat="1" ht="32.25" customHeight="1" x14ac:dyDescent="0.35">
      <c r="B45" s="172" t="s">
        <v>247</v>
      </c>
      <c r="C45" s="173"/>
      <c r="D45" s="181">
        <f>+D41+D42+D43-D44</f>
        <v>0</v>
      </c>
      <c r="E45" s="181">
        <f>+E41+E42+E43-E44</f>
        <v>0</v>
      </c>
      <c r="F45" s="181">
        <f>+F41+F42+F43-F44</f>
        <v>0</v>
      </c>
      <c r="G45" s="181">
        <f>+G41+G42+G43-G44</f>
        <v>0</v>
      </c>
      <c r="H45" s="182"/>
      <c r="J45" s="173"/>
      <c r="O45" s="62"/>
    </row>
    <row r="46" spans="2:19" s="3" customFormat="1" ht="13.5" x14ac:dyDescent="0.25">
      <c r="J46" s="153"/>
      <c r="O46" s="61"/>
    </row>
    <row r="47" spans="2:19" s="3" customFormat="1" ht="20.149999999999999" customHeight="1" thickBot="1" x14ac:dyDescent="0.3">
      <c r="B47" s="183" t="s">
        <v>37</v>
      </c>
      <c r="C47" s="20"/>
      <c r="D47" s="20"/>
      <c r="E47" s="20"/>
      <c r="F47" s="20"/>
      <c r="G47" s="20"/>
      <c r="H47" s="20"/>
      <c r="J47" s="153"/>
      <c r="O47" s="61"/>
    </row>
    <row r="48" spans="2:19" s="3" customFormat="1" ht="27.65" customHeight="1" thickTop="1" x14ac:dyDescent="0.25">
      <c r="D48" s="122" t="s">
        <v>256</v>
      </c>
      <c r="E48" s="123" t="s">
        <v>257</v>
      </c>
      <c r="F48" s="123" t="s">
        <v>258</v>
      </c>
      <c r="G48" s="123" t="s">
        <v>259</v>
      </c>
      <c r="H48" s="124"/>
      <c r="J48" s="153"/>
      <c r="O48" s="61"/>
    </row>
    <row r="49" spans="2:15" s="9" customFormat="1" ht="26.25" customHeight="1" x14ac:dyDescent="0.35">
      <c r="B49" s="184" t="s">
        <v>248</v>
      </c>
      <c r="C49" s="185"/>
      <c r="D49" s="21">
        <f>+D45</f>
        <v>0</v>
      </c>
      <c r="E49" s="21">
        <f t="shared" ref="E49:G49" si="4">+E45</f>
        <v>0</v>
      </c>
      <c r="F49" s="21">
        <f t="shared" si="4"/>
        <v>0</v>
      </c>
      <c r="G49" s="21">
        <f t="shared" si="4"/>
        <v>0</v>
      </c>
      <c r="H49" s="107"/>
      <c r="J49" s="173"/>
      <c r="O49" s="62"/>
    </row>
    <row r="50" spans="2:15" s="9" customFormat="1" ht="26.25" customHeight="1" x14ac:dyDescent="0.35">
      <c r="B50" s="184" t="s">
        <v>261</v>
      </c>
      <c r="C50" s="186"/>
      <c r="D50" s="103"/>
      <c r="E50" s="22">
        <f>+D50</f>
        <v>0</v>
      </c>
      <c r="F50" s="22">
        <f t="shared" ref="F50:G50" si="5">+E50</f>
        <v>0</v>
      </c>
      <c r="G50" s="22">
        <f t="shared" si="5"/>
        <v>0</v>
      </c>
      <c r="H50" s="108"/>
      <c r="J50" s="288"/>
      <c r="K50" s="289"/>
      <c r="L50" s="289"/>
      <c r="M50" s="289"/>
      <c r="N50" s="289"/>
      <c r="O50" s="290"/>
    </row>
    <row r="51" spans="2:15" s="9" customFormat="1" ht="26.25" customHeight="1" x14ac:dyDescent="0.35">
      <c r="B51" s="187" t="s">
        <v>228</v>
      </c>
      <c r="C51" s="188"/>
      <c r="D51" s="23">
        <f>+IFERROR(D49/D50,0)</f>
        <v>0</v>
      </c>
      <c r="E51" s="23">
        <f>+IFERROR(E49/E50,0)</f>
        <v>0</v>
      </c>
      <c r="F51" s="23">
        <f t="shared" ref="F51:G51" si="6">+IFERROR(F49/F50,0)</f>
        <v>0</v>
      </c>
      <c r="G51" s="23">
        <f t="shared" si="6"/>
        <v>0</v>
      </c>
      <c r="H51" s="109"/>
      <c r="J51" s="173"/>
      <c r="O51" s="62"/>
    </row>
    <row r="52" spans="2:15" s="9" customFormat="1" ht="26.25" customHeight="1" x14ac:dyDescent="0.35">
      <c r="B52" s="187" t="s">
        <v>38</v>
      </c>
      <c r="C52" s="188"/>
      <c r="D52" s="24">
        <v>1</v>
      </c>
      <c r="E52" s="25">
        <f>+D60</f>
        <v>0</v>
      </c>
      <c r="F52" s="25">
        <f t="shared" ref="F52:G52" si="7">+E60</f>
        <v>0</v>
      </c>
      <c r="G52" s="25">
        <f t="shared" si="7"/>
        <v>0</v>
      </c>
      <c r="H52" s="109"/>
      <c r="J52" s="173"/>
      <c r="O52" s="62"/>
    </row>
    <row r="53" spans="2:15" s="3" customFormat="1" ht="17" customHeight="1" x14ac:dyDescent="0.25">
      <c r="D53" s="9"/>
      <c r="E53" s="9"/>
      <c r="F53" s="9"/>
      <c r="G53" s="9"/>
      <c r="H53" s="9"/>
      <c r="J53" s="153"/>
      <c r="O53" s="61"/>
    </row>
    <row r="54" spans="2:15" s="9" customFormat="1" ht="21.65" customHeight="1" x14ac:dyDescent="0.35">
      <c r="B54" s="187" t="s">
        <v>39</v>
      </c>
      <c r="C54" s="188"/>
      <c r="D54" s="26">
        <f>IFERROR(D51/D52,"")</f>
        <v>0</v>
      </c>
      <c r="E54" s="26" t="str">
        <f>IFERROR(E51/E52,"")</f>
        <v/>
      </c>
      <c r="F54" s="26" t="str">
        <f t="shared" ref="F54:G54" si="8">IFERROR(F51/F52,"")</f>
        <v/>
      </c>
      <c r="G54" s="26" t="str">
        <f t="shared" si="8"/>
        <v/>
      </c>
      <c r="H54" s="110"/>
      <c r="J54" s="173"/>
      <c r="O54" s="62"/>
    </row>
    <row r="55" spans="2:15" s="9" customFormat="1" ht="21.65" customHeight="1" x14ac:dyDescent="0.35">
      <c r="J55" s="173"/>
      <c r="O55" s="62"/>
    </row>
    <row r="56" spans="2:15" s="9" customFormat="1" ht="24" customHeight="1" x14ac:dyDescent="0.35">
      <c r="B56" s="184" t="s">
        <v>222</v>
      </c>
      <c r="C56" s="186"/>
      <c r="D56" s="189">
        <v>1.9E-2</v>
      </c>
      <c r="E56" s="190">
        <f>+D56</f>
        <v>1.9E-2</v>
      </c>
      <c r="F56" s="190">
        <f t="shared" ref="F56:G56" si="9">+E56</f>
        <v>1.9E-2</v>
      </c>
      <c r="G56" s="190">
        <f t="shared" si="9"/>
        <v>1.9E-2</v>
      </c>
      <c r="H56" s="191"/>
      <c r="J56" s="173"/>
      <c r="O56" s="62"/>
    </row>
    <row r="57" spans="2:15" s="9" customFormat="1" ht="24" customHeight="1" x14ac:dyDescent="0.35">
      <c r="B57" s="184" t="s">
        <v>223</v>
      </c>
      <c r="C57" s="186"/>
      <c r="D57" s="104"/>
      <c r="E57" s="104"/>
      <c r="F57" s="104"/>
      <c r="G57" s="104"/>
      <c r="H57" s="128"/>
      <c r="J57" s="173"/>
      <c r="O57" s="62"/>
    </row>
    <row r="58" spans="2:15" s="9" customFormat="1" ht="24" customHeight="1" x14ac:dyDescent="0.35">
      <c r="B58" s="192" t="s">
        <v>224</v>
      </c>
      <c r="C58" s="193"/>
      <c r="D58" s="194">
        <f>+D56+D57</f>
        <v>1.9E-2</v>
      </c>
      <c r="E58" s="194">
        <f>+E56+E57</f>
        <v>1.9E-2</v>
      </c>
      <c r="F58" s="194">
        <f t="shared" ref="F58:G58" si="10">+F56+F57</f>
        <v>1.9E-2</v>
      </c>
      <c r="G58" s="194">
        <f t="shared" si="10"/>
        <v>1.9E-2</v>
      </c>
      <c r="H58" s="195"/>
      <c r="J58" s="173"/>
      <c r="O58" s="62"/>
    </row>
    <row r="59" spans="2:15" s="9" customFormat="1" ht="24" customHeight="1" x14ac:dyDescent="0.35">
      <c r="B59" s="192" t="s">
        <v>225</v>
      </c>
      <c r="C59" s="193"/>
      <c r="D59" s="196">
        <f>(1+D58)</f>
        <v>1.0189999999999999</v>
      </c>
      <c r="E59" s="196">
        <f t="shared" ref="E59:G59" si="11">(1+E58)</f>
        <v>1.0189999999999999</v>
      </c>
      <c r="F59" s="196">
        <f t="shared" si="11"/>
        <v>1.0189999999999999</v>
      </c>
      <c r="G59" s="196">
        <f t="shared" si="11"/>
        <v>1.0189999999999999</v>
      </c>
      <c r="H59" s="197"/>
      <c r="J59" s="173"/>
      <c r="O59" s="62"/>
    </row>
    <row r="60" spans="2:15" s="11" customFormat="1" ht="21.65" customHeight="1" x14ac:dyDescent="0.35">
      <c r="B60" s="187" t="s">
        <v>226</v>
      </c>
      <c r="D60" s="59">
        <f>MIN(D59*D52,D51)</f>
        <v>0</v>
      </c>
      <c r="E60" s="59">
        <f>MIN(E59*E52,E51)</f>
        <v>0</v>
      </c>
      <c r="F60" s="59">
        <f t="shared" ref="F60:G60" si="12">MIN(F59*F52,F51)</f>
        <v>0</v>
      </c>
      <c r="G60" s="59">
        <f t="shared" si="12"/>
        <v>0</v>
      </c>
      <c r="H60" s="111"/>
      <c r="J60" s="173"/>
      <c r="O60" s="198"/>
    </row>
    <row r="61" spans="2:15" s="200" customFormat="1" ht="26" customHeight="1" x14ac:dyDescent="0.35">
      <c r="B61" s="199"/>
      <c r="D61" s="201"/>
      <c r="E61" s="201"/>
      <c r="F61" s="201"/>
      <c r="G61" s="201"/>
      <c r="H61" s="201"/>
      <c r="J61" s="202"/>
      <c r="O61" s="203"/>
    </row>
    <row r="62" spans="2:15" s="11" customFormat="1" ht="27.75" customHeight="1" x14ac:dyDescent="0.35">
      <c r="B62" s="204" t="s">
        <v>249</v>
      </c>
      <c r="D62" s="60">
        <f>+MIN(D45,D50*D60)</f>
        <v>0</v>
      </c>
      <c r="E62" s="60">
        <f>+MIN(E45,E50*E60)</f>
        <v>0</v>
      </c>
      <c r="F62" s="60">
        <f t="shared" ref="F62:G62" si="13">+MIN(F45,F50*F60)</f>
        <v>0</v>
      </c>
      <c r="G62" s="60">
        <f t="shared" si="13"/>
        <v>0</v>
      </c>
      <c r="H62" s="112"/>
      <c r="J62" s="173"/>
      <c r="O62" s="198"/>
    </row>
    <row r="63" spans="2:15" s="200" customFormat="1" ht="26" customHeight="1" x14ac:dyDescent="0.35">
      <c r="B63" s="199"/>
      <c r="D63" s="201"/>
      <c r="E63" s="201"/>
      <c r="F63" s="201"/>
      <c r="G63" s="201"/>
      <c r="H63" s="201"/>
      <c r="J63" s="202"/>
      <c r="O63" s="203"/>
    </row>
    <row r="64" spans="2:15" s="200" customFormat="1" ht="26" customHeight="1" x14ac:dyDescent="0.35">
      <c r="B64" s="187" t="s">
        <v>250</v>
      </c>
      <c r="D64" s="129">
        <f>+D49-D62</f>
        <v>0</v>
      </c>
      <c r="E64" s="129">
        <f>+E49-E62</f>
        <v>0</v>
      </c>
      <c r="F64" s="129">
        <f t="shared" ref="F64:G64" si="14">+F49-F62</f>
        <v>0</v>
      </c>
      <c r="G64" s="129">
        <f t="shared" si="14"/>
        <v>0</v>
      </c>
      <c r="J64" s="205"/>
      <c r="K64" s="206"/>
      <c r="L64" s="206"/>
      <c r="M64" s="206"/>
      <c r="N64" s="206"/>
      <c r="O64" s="207"/>
    </row>
    <row r="65" spans="2:15" s="200" customFormat="1" ht="19.5" customHeight="1" x14ac:dyDescent="0.35">
      <c r="B65" s="208"/>
      <c r="D65" s="130"/>
      <c r="E65" s="130"/>
      <c r="F65" s="130"/>
      <c r="G65" s="130"/>
      <c r="J65" s="209"/>
    </row>
    <row r="66" spans="2:15" s="200" customFormat="1" ht="23" customHeight="1" x14ac:dyDescent="0.35">
      <c r="B66" s="210"/>
      <c r="C66" s="211"/>
      <c r="D66" s="144" t="s">
        <v>256</v>
      </c>
      <c r="E66" s="123" t="s">
        <v>257</v>
      </c>
      <c r="F66" s="123" t="s">
        <v>258</v>
      </c>
      <c r="G66" s="123" t="s">
        <v>259</v>
      </c>
      <c r="I66" s="211"/>
      <c r="L66" s="212"/>
    </row>
    <row r="67" spans="2:15" s="200" customFormat="1" ht="29.5" customHeight="1" x14ac:dyDescent="0.25">
      <c r="B67" s="213" t="s">
        <v>262</v>
      </c>
      <c r="C67" s="211"/>
      <c r="D67" s="145"/>
      <c r="E67" s="64">
        <f>+E70</f>
        <v>0</v>
      </c>
      <c r="F67" s="64">
        <f>+SUM(F70:F71)</f>
        <v>0</v>
      </c>
      <c r="G67" s="64">
        <f>+SUM(G70:G72)</f>
        <v>0</v>
      </c>
      <c r="I67" s="203"/>
      <c r="J67" s="214" t="s">
        <v>189</v>
      </c>
      <c r="L67" s="215" t="s">
        <v>227</v>
      </c>
    </row>
    <row r="68" spans="2:15" s="200" customFormat="1" ht="10" hidden="1" customHeight="1" x14ac:dyDescent="0.35">
      <c r="B68" s="216"/>
      <c r="C68" s="211"/>
      <c r="D68" s="217"/>
      <c r="E68" s="218"/>
      <c r="F68" s="219"/>
      <c r="G68" s="219"/>
      <c r="I68" s="203"/>
      <c r="J68" s="220"/>
      <c r="L68" s="221"/>
    </row>
    <row r="69" spans="2:15" s="200" customFormat="1" ht="10" hidden="1" customHeight="1" x14ac:dyDescent="0.35">
      <c r="B69" s="216"/>
      <c r="C69" s="211"/>
      <c r="D69" s="222"/>
      <c r="E69" s="223"/>
      <c r="F69" s="219"/>
      <c r="G69" s="219"/>
      <c r="I69" s="203"/>
      <c r="J69" s="220"/>
      <c r="L69" s="221"/>
    </row>
    <row r="70" spans="2:15" s="200" customFormat="1" ht="29.5" customHeight="1" x14ac:dyDescent="0.25">
      <c r="B70" s="224" t="s">
        <v>269</v>
      </c>
      <c r="C70" s="211"/>
      <c r="D70" s="141"/>
      <c r="E70" s="116"/>
      <c r="F70" s="115"/>
      <c r="G70" s="115"/>
      <c r="J70" s="220" t="str">
        <f>+IF(ROUND(SUM(E70:H70),0)=ROUND(D64,0),"Ok - Rimodulazione completa",IF(ROUND(SUM(E70:H70),0)&lt;ROUND(D64,0),"Totale da rimodulare inferiore al delta",IF(ROUND(SUM(E70:H70),0)&gt;ROUND(D64,0),"Totale da rimodulare superiore al delta")))</f>
        <v>Ok - Rimodulazione completa</v>
      </c>
      <c r="L70" s="221">
        <f>ROUND(D64,0)-ROUND(SUM(E70:G70),0)</f>
        <v>0</v>
      </c>
    </row>
    <row r="71" spans="2:15" s="200" customFormat="1" ht="29.5" customHeight="1" x14ac:dyDescent="0.25">
      <c r="B71" s="224" t="s">
        <v>270</v>
      </c>
      <c r="C71" s="211"/>
      <c r="D71" s="141"/>
      <c r="E71" s="140"/>
      <c r="F71" s="116"/>
      <c r="G71" s="115"/>
      <c r="J71" s="220" t="str">
        <f>+IF(ROUND(SUM(F71:H71),0)=ROUND(E64,0),"Ok - Rimodulazione completa",IF(ROUND(SUM(F71:H71),0)&lt;ROUND(E64,0),"Totale da rimodulare inferiore al delta",IF(ROUND(SUM(F71:H71),0)&gt;ROUND(E64,0),"Totale da rimodulare superiore al delta")))</f>
        <v>Ok - Rimodulazione completa</v>
      </c>
      <c r="L71" s="221">
        <f>ROUND(E64,0)-ROUND(SUM(F71:G71),0)</f>
        <v>0</v>
      </c>
    </row>
    <row r="72" spans="2:15" s="200" customFormat="1" ht="29.5" customHeight="1" x14ac:dyDescent="0.25">
      <c r="B72" s="224" t="s">
        <v>271</v>
      </c>
      <c r="C72" s="211"/>
      <c r="D72" s="142"/>
      <c r="E72" s="143"/>
      <c r="F72" s="143"/>
      <c r="G72" s="116"/>
      <c r="J72" s="220" t="str">
        <f>+IF(ROUND(SUM(G72:H72),0)=ROUND(F64,0),"Ok - Rimodulazione completa",IF(ROUND(SUM(G72:H72),0)&lt;ROUND(F64,0),"Totale da rimodulare inferiore al delta",IF(ROUND(SUM(G72:H72),0)&gt;ROUND(F64,0),"Totale da rimodulare superiore al delta")))</f>
        <v>Ok - Rimodulazione completa</v>
      </c>
      <c r="L72" s="221">
        <f>ROUND(F64,0)-ROUND(SUM(G72),0)</f>
        <v>0</v>
      </c>
    </row>
    <row r="73" spans="2:15" s="200" customFormat="1" ht="19.5" customHeight="1" x14ac:dyDescent="0.35">
      <c r="B73" s="208"/>
      <c r="D73" s="130"/>
      <c r="E73" s="130"/>
      <c r="F73" s="130"/>
      <c r="G73" s="130"/>
      <c r="J73" s="209"/>
    </row>
    <row r="74" spans="2:15" x14ac:dyDescent="0.35">
      <c r="B74" s="225"/>
      <c r="C74" s="225"/>
      <c r="D74" s="225"/>
      <c r="E74" s="225"/>
      <c r="F74" s="225"/>
      <c r="G74" s="225"/>
      <c r="H74" s="200"/>
      <c r="I74" s="200"/>
    </row>
    <row r="75" spans="2:15" ht="20" customHeight="1" x14ac:dyDescent="0.35">
      <c r="B75" s="226" t="s">
        <v>272</v>
      </c>
      <c r="C75" s="227"/>
      <c r="D75" s="105">
        <f>MIN(D59*D52,D51)</f>
        <v>0</v>
      </c>
      <c r="E75" s="105">
        <f>MIN(E59*E52,E51)</f>
        <v>0</v>
      </c>
      <c r="F75" s="105">
        <f t="shared" ref="F75:G75" si="15">MIN(F59*F52,F51)</f>
        <v>0</v>
      </c>
      <c r="G75" s="105">
        <f t="shared" si="15"/>
        <v>0</v>
      </c>
      <c r="H75" s="200"/>
      <c r="I75" s="200"/>
    </row>
    <row r="76" spans="2:15" ht="20" customHeight="1" x14ac:dyDescent="0.35">
      <c r="B76" s="226" t="s">
        <v>275</v>
      </c>
      <c r="C76" s="227"/>
      <c r="D76" s="79">
        <f>+MIN(D45,D50*D60)</f>
        <v>0</v>
      </c>
      <c r="E76" s="79">
        <f>+MIN(E45,E50*E60)</f>
        <v>0</v>
      </c>
      <c r="F76" s="79">
        <f t="shared" ref="F76:G76" si="16">+MIN(F45,F50*F60)</f>
        <v>0</v>
      </c>
      <c r="G76" s="79">
        <f t="shared" si="16"/>
        <v>0</v>
      </c>
      <c r="H76" s="200"/>
      <c r="J76" s="228"/>
    </row>
    <row r="77" spans="2:15" ht="21.75" customHeight="1" x14ac:dyDescent="0.35">
      <c r="B77" s="225"/>
      <c r="C77" s="225"/>
      <c r="D77" s="225"/>
      <c r="E77" s="225"/>
      <c r="F77" s="225"/>
      <c r="G77" s="225"/>
      <c r="H77" s="225"/>
    </row>
    <row r="78" spans="2:15" ht="21.75" customHeight="1" x14ac:dyDescent="0.35">
      <c r="B78" s="225"/>
      <c r="C78" s="225"/>
      <c r="D78" s="122" t="s">
        <v>256</v>
      </c>
      <c r="E78" s="123" t="s">
        <v>257</v>
      </c>
      <c r="F78" s="123" t="s">
        <v>258</v>
      </c>
      <c r="G78" s="123" t="s">
        <v>259</v>
      </c>
      <c r="H78" s="124"/>
    </row>
    <row r="79" spans="2:15" s="9" customFormat="1" ht="24" customHeight="1" x14ac:dyDescent="0.35">
      <c r="B79" s="229" t="s">
        <v>216</v>
      </c>
      <c r="C79" s="230"/>
      <c r="D79" s="64">
        <f>+'Flussi da programmazione'!D13</f>
        <v>0</v>
      </c>
      <c r="E79" s="64">
        <f>+'Flussi da programmazione'!E13</f>
        <v>0</v>
      </c>
      <c r="F79" s="64">
        <f>+'Flussi da programmazione'!F13</f>
        <v>0</v>
      </c>
      <c r="G79" s="64">
        <f>+'Flussi da programmazione'!G13</f>
        <v>0</v>
      </c>
      <c r="H79" s="113"/>
      <c r="J79" s="275" t="s">
        <v>243</v>
      </c>
      <c r="K79" s="276"/>
      <c r="L79" s="276"/>
      <c r="M79" s="276"/>
      <c r="N79" s="276"/>
      <c r="O79" s="277"/>
    </row>
    <row r="80" spans="2:15" ht="21.75" customHeight="1" x14ac:dyDescent="0.35">
      <c r="B80" s="225"/>
      <c r="C80" s="225"/>
      <c r="D80" s="225"/>
      <c r="E80" s="225"/>
      <c r="F80" s="225"/>
      <c r="G80" s="225"/>
      <c r="H80" s="225"/>
    </row>
    <row r="81" spans="2:8" ht="35.25" customHeight="1" x14ac:dyDescent="0.35">
      <c r="B81" s="231" t="s">
        <v>221</v>
      </c>
      <c r="C81" s="225"/>
      <c r="D81" s="225"/>
      <c r="E81" s="225"/>
      <c r="F81" s="225"/>
      <c r="G81" s="225"/>
      <c r="H81" s="225"/>
    </row>
    <row r="82" spans="2:8" s="27" customFormat="1" ht="37.5" customHeight="1" x14ac:dyDescent="0.35">
      <c r="B82" s="232" t="s">
        <v>217</v>
      </c>
      <c r="C82" s="233"/>
      <c r="D82" s="80">
        <f>IF('Flussi da programmazione'!D15=0,0,'Flussi da programmazione'!D14)</f>
        <v>0</v>
      </c>
      <c r="E82" s="80">
        <f>IF('Flussi da programmazione'!E15=0,0,'Flussi da programmazione'!E14)</f>
        <v>0</v>
      </c>
      <c r="F82" s="80">
        <f>IF('Flussi da programmazione'!F15=0,0,'Flussi da programmazione'!F14)</f>
        <v>0</v>
      </c>
      <c r="G82" s="80">
        <f>IF('Flussi da programmazione'!G15=0,0,'Flussi da programmazione'!G14)</f>
        <v>0</v>
      </c>
      <c r="H82" s="113"/>
    </row>
    <row r="83" spans="2:8" s="27" customFormat="1" ht="37.5" customHeight="1" x14ac:dyDescent="0.35">
      <c r="B83" s="234" t="s">
        <v>218</v>
      </c>
      <c r="C83" s="233"/>
      <c r="D83" s="64">
        <f>+'Flussi da programmazione'!D15</f>
        <v>0</v>
      </c>
      <c r="E83" s="64">
        <f>+'Flussi da programmazione'!E15</f>
        <v>0</v>
      </c>
      <c r="F83" s="64">
        <f>+'Flussi da programmazione'!F15</f>
        <v>0</v>
      </c>
      <c r="G83" s="64">
        <f>+'Flussi da programmazione'!G15</f>
        <v>0</v>
      </c>
      <c r="H83" s="113"/>
    </row>
    <row r="84" spans="2:8" s="200" customFormat="1" ht="13.5" customHeight="1" x14ac:dyDescent="0.35">
      <c r="C84" s="211"/>
      <c r="D84" s="230"/>
      <c r="E84" s="230"/>
      <c r="F84" s="230"/>
      <c r="G84" s="230"/>
      <c r="H84" s="230"/>
    </row>
    <row r="85" spans="2:8" s="200" customFormat="1" ht="27.75" customHeight="1" x14ac:dyDescent="0.35">
      <c r="B85" s="235" t="s">
        <v>219</v>
      </c>
      <c r="C85" s="211"/>
      <c r="D85" s="75" t="str">
        <f>IF((OR(D82=0,D83=0)),"",IF(D60&gt;1,1,(D60-(D83*(1-D60))/D82)))</f>
        <v/>
      </c>
      <c r="E85" s="75" t="str">
        <f>IF((OR(E82=0,E83=0)),"",IF(E60&gt;1,1,(E60-(E83*(1-E60))/E82)))</f>
        <v/>
      </c>
      <c r="F85" s="75" t="str">
        <f>IF((OR(F82=0,F83=0)),"",IF(F60&gt;1,1,(F60-(F83*(1-F60))/F82)))</f>
        <v/>
      </c>
      <c r="G85" s="75" t="str">
        <f>IF((OR(G82=0,G83=0)),"",IF(G60&gt;1,1,(G60-(G83*(1-G60))/G82)))</f>
        <v/>
      </c>
      <c r="H85" s="114"/>
    </row>
    <row r="86" spans="2:8" s="200" customFormat="1" ht="27.75" customHeight="1" x14ac:dyDescent="0.35">
      <c r="B86" s="235" t="s">
        <v>220</v>
      </c>
      <c r="C86" s="211"/>
      <c r="D86" s="76" t="str">
        <f>IF((OR(D82=0,D83=0)),"",IF(D60&lt;=1,1,(D60+(D82*(D60-1))/D83)))</f>
        <v/>
      </c>
      <c r="E86" s="76" t="str">
        <f>IF((OR(E82=0,E83=0)),"",IF(E60&lt;=1,1,(E60+(E82*(E60-1))/E83)))</f>
        <v/>
      </c>
      <c r="F86" s="76" t="str">
        <f>IF((OR(F82=0,F83=0)),"",IF(F60&lt;=1,1,(F60+(F82*(F60-1))/F83)))</f>
        <v/>
      </c>
      <c r="G86" s="76" t="str">
        <f>IF((OR(G82=0,G83=0)),"",IF(G60&lt;=1,1,(G60+(G82*(G60-1))/G83)))</f>
        <v/>
      </c>
      <c r="H86" s="114"/>
    </row>
    <row r="87" spans="2:8" x14ac:dyDescent="0.35">
      <c r="B87" s="236"/>
      <c r="C87" s="211"/>
      <c r="D87" s="225"/>
      <c r="E87" s="225"/>
      <c r="F87" s="225"/>
      <c r="G87" s="225"/>
      <c r="H87" s="225"/>
    </row>
    <row r="88" spans="2:8" x14ac:dyDescent="0.35">
      <c r="B88" s="225"/>
      <c r="C88" s="225"/>
      <c r="D88" s="225"/>
      <c r="E88" s="225"/>
      <c r="F88" s="225"/>
      <c r="G88" s="225"/>
      <c r="H88" s="225"/>
    </row>
    <row r="89" spans="2:8" x14ac:dyDescent="0.35">
      <c r="B89" s="225"/>
      <c r="C89" s="225"/>
      <c r="D89" s="225"/>
      <c r="E89" s="225"/>
      <c r="F89" s="225"/>
      <c r="G89" s="225"/>
      <c r="H89" s="225"/>
    </row>
  </sheetData>
  <sheetProtection algorithmName="SHA-512" hashValue="7jvdKX67kEaqRcqsG+okOh+xxHN7WTUHdzoniqqgievCTRAlEEo/NVUiz6pFI2kofukriavvGokCCY7jiN9ffA==" saltValue="jxel0ucI+oeXBxIgjsekcw==" spinCount="100000" sheet="1" objects="1" scenarios="1"/>
  <mergeCells count="13">
    <mergeCell ref="J79:O79"/>
    <mergeCell ref="B1:E1"/>
    <mergeCell ref="J26:O26"/>
    <mergeCell ref="J22:O22"/>
    <mergeCell ref="J21:O21"/>
    <mergeCell ref="J6:O6"/>
    <mergeCell ref="J32:O32"/>
    <mergeCell ref="J13:O13"/>
    <mergeCell ref="J50:O50"/>
    <mergeCell ref="D4:G4"/>
    <mergeCell ref="D5:G5"/>
    <mergeCell ref="J20:O20"/>
    <mergeCell ref="J19:O19"/>
  </mergeCells>
  <phoneticPr fontId="78" type="noConversion"/>
  <conditionalFormatting sqref="J68:J72">
    <cfRule type="cellIs" dxfId="1" priority="12" operator="equal">
      <formula>"Ok - Rimodulazione completa"</formula>
    </cfRule>
  </conditionalFormatting>
  <conditionalFormatting sqref="L70:L72">
    <cfRule type="cellIs" dxfId="0" priority="1" operator="lessThan">
      <formula>0</formula>
    </cfRule>
  </conditionalFormatting>
  <dataValidations count="2">
    <dataValidation type="custom" allowBlank="1" showInputMessage="1" showErrorMessage="1" error="il fattore può essere valorizzato nell'intervallo compreso tra 0% e 4%" sqref="D57:H57" xr:uid="{47CBA5CC-7A8D-4E4B-B615-617AE215CD66}">
      <formula1>+AND(D57&lt;=4%,D57&gt;=0%)</formula1>
    </dataValidation>
    <dataValidation allowBlank="1" showErrorMessage="1" sqref="D32:H32 D26:H26" xr:uid="{F9C3F23D-8A91-4181-90A3-2F90E80DA30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2FAAD90-599A-45C0-8D25-1AB5B52C4A7E}">
            <xm:f>'Anagrafica Impianto'!$E$9="Discarica"</xm:f>
            <x14:dxf>
              <fill>
                <patternFill patternType="solid">
                  <bgColor theme="0"/>
                </patternFill>
              </fill>
            </x14:dxf>
          </x14:cfRule>
          <xm:sqref>D21:G22</xm:sqref>
        </x14:conditionalFormatting>
        <x14:conditionalFormatting xmlns:xm="http://schemas.microsoft.com/office/excel/2006/main">
          <x14:cfRule type="expression" priority="9" id="{94892F0E-C23F-4000-93B5-DD9540F98B80}">
            <xm:f>'Anagrafica Impianto'!$E$8="Intermedio"</xm:f>
            <x14:dxf>
              <fill>
                <patternFill patternType="lightDown"/>
              </fill>
            </x14:dxf>
          </x14:cfRule>
          <xm:sqref>D75:G76</xm:sqref>
        </x14:conditionalFormatting>
        <x14:conditionalFormatting xmlns:xm="http://schemas.microsoft.com/office/excel/2006/main">
          <x14:cfRule type="expression" priority="18" id="{00000000-000E-0000-0100-000002000000}">
            <xm:f>'Anagrafica Impianto'!$E$8="Intermedio"</xm:f>
            <x14:dxf>
              <fill>
                <patternFill patternType="lightDown"/>
              </fill>
            </x14:dxf>
          </x14:cfRule>
          <xm:sqref>D79:H79 D82:H83 D85:H86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showInputMessage="1" showErrorMessage="1" error="Non è possibile compilare la cella" xr:uid="{E76D8257-1C9D-42B5-85CB-843692553C40}">
          <x14:formula1>
            <xm:f>+IF('Anagrafica Impianto'!$E$9="discarica",D21&gt;=0,D21=0)</xm:f>
          </x14:formula1>
          <xm:sqref>D21:G22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57B0-D913-4381-BA07-9C707A4BC7C9}">
  <sheetPr codeName="Foglio5"/>
  <dimension ref="C2:V50"/>
  <sheetViews>
    <sheetView zoomScale="47" zoomScaleNormal="47" workbookViewId="0">
      <selection activeCell="G53" sqref="G53"/>
    </sheetView>
  </sheetViews>
  <sheetFormatPr defaultColWidth="8.81640625" defaultRowHeight="14.5" x14ac:dyDescent="0.35"/>
  <cols>
    <col min="1" max="2" width="8.81640625" style="132"/>
    <col min="3" max="3" width="39.453125" style="132" customWidth="1"/>
    <col min="4" max="5" width="8.81640625" style="132"/>
    <col min="6" max="6" width="14" style="132" customWidth="1"/>
    <col min="7" max="7" width="17" style="132" customWidth="1"/>
    <col min="8" max="8" width="35.453125" style="132" customWidth="1"/>
    <col min="9" max="9" width="38.453125" style="132" bestFit="1" customWidth="1"/>
    <col min="10" max="10" width="32.453125" style="132" customWidth="1"/>
    <col min="11" max="11" width="15.08984375" style="132" bestFit="1" customWidth="1"/>
    <col min="12" max="12" width="45.6328125" style="132" customWidth="1"/>
    <col min="13" max="13" width="32.54296875" style="132" bestFit="1" customWidth="1"/>
    <col min="14" max="16384" width="8.81640625" style="132"/>
  </cols>
  <sheetData>
    <row r="2" spans="3:10" x14ac:dyDescent="0.35">
      <c r="C2" s="133" t="s">
        <v>40</v>
      </c>
      <c r="F2" s="133" t="s">
        <v>41</v>
      </c>
      <c r="H2" s="133" t="s">
        <v>6</v>
      </c>
      <c r="I2" s="133" t="s">
        <v>42</v>
      </c>
      <c r="J2" s="133" t="s">
        <v>43</v>
      </c>
    </row>
    <row r="3" spans="3:10" x14ac:dyDescent="0.35">
      <c r="C3" s="132" t="s">
        <v>44</v>
      </c>
      <c r="F3" s="132" t="s">
        <v>6</v>
      </c>
      <c r="H3" s="132" t="s">
        <v>44</v>
      </c>
      <c r="I3" s="132" t="s">
        <v>203</v>
      </c>
      <c r="J3" s="132" t="s">
        <v>45</v>
      </c>
    </row>
    <row r="4" spans="3:10" x14ac:dyDescent="0.35">
      <c r="C4" s="132" t="s">
        <v>8</v>
      </c>
      <c r="F4" s="132" t="s">
        <v>42</v>
      </c>
      <c r="H4" s="132" t="s">
        <v>8</v>
      </c>
      <c r="I4" s="132" t="s">
        <v>46</v>
      </c>
      <c r="J4" s="132" t="s">
        <v>47</v>
      </c>
    </row>
    <row r="5" spans="3:10" x14ac:dyDescent="0.35">
      <c r="C5" s="132" t="s">
        <v>48</v>
      </c>
      <c r="F5" s="132" t="s">
        <v>43</v>
      </c>
      <c r="H5" s="132" t="s">
        <v>48</v>
      </c>
    </row>
    <row r="6" spans="3:10" x14ac:dyDescent="0.35">
      <c r="C6" s="132" t="s">
        <v>202</v>
      </c>
      <c r="H6" s="132" t="s">
        <v>202</v>
      </c>
    </row>
    <row r="7" spans="3:10" x14ac:dyDescent="0.35">
      <c r="C7" s="132" t="s">
        <v>203</v>
      </c>
    </row>
    <row r="8" spans="3:10" x14ac:dyDescent="0.35">
      <c r="C8" s="132" t="s">
        <v>45</v>
      </c>
    </row>
    <row r="9" spans="3:10" x14ac:dyDescent="0.35">
      <c r="C9" s="132" t="s">
        <v>47</v>
      </c>
    </row>
    <row r="10" spans="3:10" x14ac:dyDescent="0.35">
      <c r="C10" s="132" t="s">
        <v>46</v>
      </c>
    </row>
    <row r="11" spans="3:10" x14ac:dyDescent="0.35">
      <c r="C11" s="132" t="s">
        <v>49</v>
      </c>
      <c r="F11" s="133" t="s">
        <v>176</v>
      </c>
    </row>
    <row r="12" spans="3:10" x14ac:dyDescent="0.35">
      <c r="F12" s="132" t="s">
        <v>177</v>
      </c>
    </row>
    <row r="13" spans="3:10" x14ac:dyDescent="0.35">
      <c r="F13" s="132" t="s">
        <v>178</v>
      </c>
    </row>
    <row r="14" spans="3:10" x14ac:dyDescent="0.35">
      <c r="C14" s="133" t="s">
        <v>10</v>
      </c>
      <c r="F14" s="132" t="s">
        <v>179</v>
      </c>
    </row>
    <row r="15" spans="3:10" x14ac:dyDescent="0.35">
      <c r="C15" s="132" t="s">
        <v>50</v>
      </c>
      <c r="F15" s="132" t="s">
        <v>180</v>
      </c>
    </row>
    <row r="16" spans="3:10" x14ac:dyDescent="0.35">
      <c r="C16" s="132" t="s">
        <v>51</v>
      </c>
      <c r="F16" s="132" t="s">
        <v>181</v>
      </c>
    </row>
    <row r="17" spans="3:6" x14ac:dyDescent="0.35">
      <c r="C17" s="132" t="s">
        <v>52</v>
      </c>
      <c r="F17" s="132" t="s">
        <v>182</v>
      </c>
    </row>
    <row r="18" spans="3:6" x14ac:dyDescent="0.35">
      <c r="C18" s="132" t="s">
        <v>53</v>
      </c>
      <c r="F18" s="132" t="s">
        <v>183</v>
      </c>
    </row>
    <row r="19" spans="3:6" x14ac:dyDescent="0.35">
      <c r="C19" s="132" t="s">
        <v>54</v>
      </c>
      <c r="F19" s="132" t="s">
        <v>184</v>
      </c>
    </row>
    <row r="20" spans="3:6" x14ac:dyDescent="0.35">
      <c r="C20" s="132" t="s">
        <v>55</v>
      </c>
      <c r="F20" s="132" t="s">
        <v>185</v>
      </c>
    </row>
    <row r="21" spans="3:6" x14ac:dyDescent="0.35">
      <c r="C21" s="132" t="s">
        <v>56</v>
      </c>
      <c r="F21" s="132" t="s">
        <v>186</v>
      </c>
    </row>
    <row r="22" spans="3:6" x14ac:dyDescent="0.35">
      <c r="C22" s="132" t="s">
        <v>57</v>
      </c>
      <c r="F22" s="132" t="s">
        <v>187</v>
      </c>
    </row>
    <row r="23" spans="3:6" x14ac:dyDescent="0.35">
      <c r="C23" s="132" t="s">
        <v>58</v>
      </c>
      <c r="F23" s="132" t="s">
        <v>188</v>
      </c>
    </row>
    <row r="24" spans="3:6" x14ac:dyDescent="0.35">
      <c r="C24" s="132" t="s">
        <v>59</v>
      </c>
    </row>
    <row r="25" spans="3:6" x14ac:dyDescent="0.35">
      <c r="C25" s="132" t="s">
        <v>60</v>
      </c>
    </row>
    <row r="26" spans="3:6" x14ac:dyDescent="0.35">
      <c r="C26" s="132" t="s">
        <v>61</v>
      </c>
    </row>
    <row r="27" spans="3:6" x14ac:dyDescent="0.35">
      <c r="C27" s="132" t="s">
        <v>62</v>
      </c>
    </row>
    <row r="28" spans="3:6" x14ac:dyDescent="0.35">
      <c r="C28" s="132" t="s">
        <v>11</v>
      </c>
    </row>
    <row r="29" spans="3:6" x14ac:dyDescent="0.35">
      <c r="C29" s="132" t="s">
        <v>63</v>
      </c>
    </row>
    <row r="30" spans="3:6" x14ac:dyDescent="0.35">
      <c r="C30" s="132" t="s">
        <v>64</v>
      </c>
    </row>
    <row r="31" spans="3:6" x14ac:dyDescent="0.35">
      <c r="C31" s="132" t="s">
        <v>65</v>
      </c>
    </row>
    <row r="32" spans="3:6" x14ac:dyDescent="0.35">
      <c r="C32" s="132" t="s">
        <v>66</v>
      </c>
    </row>
    <row r="33" spans="3:22" x14ac:dyDescent="0.35">
      <c r="C33" s="132" t="s">
        <v>67</v>
      </c>
    </row>
    <row r="34" spans="3:22" x14ac:dyDescent="0.35">
      <c r="C34" s="132" t="s">
        <v>68</v>
      </c>
    </row>
    <row r="38" spans="3:22" x14ac:dyDescent="0.35">
      <c r="C38" s="133" t="s">
        <v>51</v>
      </c>
      <c r="D38" s="133" t="s">
        <v>50</v>
      </c>
      <c r="E38" s="133" t="s">
        <v>52</v>
      </c>
      <c r="F38" s="133" t="s">
        <v>53</v>
      </c>
      <c r="G38" s="133" t="s">
        <v>54</v>
      </c>
      <c r="H38" s="133" t="s">
        <v>55</v>
      </c>
      <c r="I38" s="133" t="s">
        <v>56</v>
      </c>
      <c r="J38" s="133" t="s">
        <v>57</v>
      </c>
      <c r="K38" s="133" t="s">
        <v>58</v>
      </c>
      <c r="L38" s="133" t="s">
        <v>59</v>
      </c>
      <c r="M38" s="133" t="s">
        <v>60</v>
      </c>
      <c r="N38" s="133" t="s">
        <v>61</v>
      </c>
      <c r="O38" s="133" t="s">
        <v>62</v>
      </c>
      <c r="P38" s="133" t="s">
        <v>11</v>
      </c>
      <c r="Q38" s="133" t="s">
        <v>63</v>
      </c>
      <c r="R38" s="133" t="s">
        <v>64</v>
      </c>
      <c r="S38" s="133" t="s">
        <v>65</v>
      </c>
      <c r="T38" s="133" t="s">
        <v>66</v>
      </c>
      <c r="U38" s="133" t="s">
        <v>67</v>
      </c>
      <c r="V38" s="133" t="s">
        <v>68</v>
      </c>
    </row>
    <row r="39" spans="3:22" ht="24.5" x14ac:dyDescent="0.35">
      <c r="C39" s="134" t="s">
        <v>69</v>
      </c>
      <c r="D39" s="135" t="s">
        <v>70</v>
      </c>
      <c r="E39" s="135" t="s">
        <v>71</v>
      </c>
      <c r="F39" s="135" t="s">
        <v>72</v>
      </c>
      <c r="G39" s="135" t="s">
        <v>73</v>
      </c>
      <c r="H39" s="135" t="s">
        <v>74</v>
      </c>
      <c r="I39" s="135" t="s">
        <v>75</v>
      </c>
      <c r="J39" s="135" t="s">
        <v>76</v>
      </c>
      <c r="K39" s="135" t="s">
        <v>77</v>
      </c>
      <c r="L39" s="135" t="s">
        <v>78</v>
      </c>
      <c r="M39" s="135" t="s">
        <v>79</v>
      </c>
      <c r="N39" s="135" t="s">
        <v>80</v>
      </c>
      <c r="O39" s="135" t="s">
        <v>81</v>
      </c>
      <c r="P39" s="135" t="s">
        <v>13</v>
      </c>
      <c r="Q39" s="135" t="s">
        <v>82</v>
      </c>
      <c r="R39" s="135" t="s">
        <v>83</v>
      </c>
      <c r="S39" s="136" t="s">
        <v>84</v>
      </c>
      <c r="T39" s="135" t="s">
        <v>85</v>
      </c>
      <c r="U39" s="135" t="s">
        <v>86</v>
      </c>
      <c r="V39" s="135" t="s">
        <v>87</v>
      </c>
    </row>
    <row r="40" spans="3:22" x14ac:dyDescent="0.35">
      <c r="C40" s="134"/>
      <c r="D40" s="135" t="s">
        <v>88</v>
      </c>
      <c r="E40" s="135" t="s">
        <v>89</v>
      </c>
      <c r="F40" s="136" t="s">
        <v>90</v>
      </c>
      <c r="G40" s="135" t="s">
        <v>91</v>
      </c>
      <c r="H40" s="137" t="s">
        <v>92</v>
      </c>
      <c r="I40" s="135" t="s">
        <v>93</v>
      </c>
      <c r="J40" s="135" t="s">
        <v>94</v>
      </c>
      <c r="K40" s="135" t="s">
        <v>95</v>
      </c>
      <c r="L40" s="135" t="s">
        <v>96</v>
      </c>
      <c r="M40" s="135" t="s">
        <v>97</v>
      </c>
      <c r="N40" s="135" t="s">
        <v>98</v>
      </c>
      <c r="O40" s="135" t="s">
        <v>99</v>
      </c>
      <c r="P40" s="135" t="s">
        <v>100</v>
      </c>
      <c r="Q40" s="138" t="s">
        <v>101</v>
      </c>
      <c r="R40" s="135" t="s">
        <v>102</v>
      </c>
      <c r="S40" s="136" t="s">
        <v>103</v>
      </c>
      <c r="T40" s="135" t="s">
        <v>104</v>
      </c>
      <c r="U40" s="135" t="s">
        <v>105</v>
      </c>
      <c r="V40" s="135" t="s">
        <v>106</v>
      </c>
    </row>
    <row r="41" spans="3:22" ht="24.5" x14ac:dyDescent="0.35">
      <c r="D41" s="135" t="s">
        <v>107</v>
      </c>
      <c r="E41" s="135" t="s">
        <v>108</v>
      </c>
      <c r="G41" s="135" t="s">
        <v>109</v>
      </c>
      <c r="H41" s="135" t="s">
        <v>110</v>
      </c>
      <c r="I41" s="135" t="s">
        <v>111</v>
      </c>
      <c r="J41" s="135" t="s">
        <v>112</v>
      </c>
      <c r="K41" s="135" t="s">
        <v>113</v>
      </c>
      <c r="M41" s="135" t="s">
        <v>114</v>
      </c>
      <c r="N41" s="135" t="s">
        <v>115</v>
      </c>
      <c r="O41" s="135" t="s">
        <v>116</v>
      </c>
      <c r="Q41" s="135" t="s">
        <v>117</v>
      </c>
      <c r="R41" s="135" t="s">
        <v>118</v>
      </c>
      <c r="T41" s="135" t="s">
        <v>119</v>
      </c>
      <c r="U41" s="135" t="s">
        <v>120</v>
      </c>
      <c r="V41" s="135" t="s">
        <v>121</v>
      </c>
    </row>
    <row r="42" spans="3:22" x14ac:dyDescent="0.35">
      <c r="D42" s="135" t="s">
        <v>122</v>
      </c>
      <c r="E42" s="135" t="s">
        <v>123</v>
      </c>
      <c r="G42" s="135" t="s">
        <v>124</v>
      </c>
      <c r="H42" s="135" t="s">
        <v>125</v>
      </c>
      <c r="I42" s="135" t="s">
        <v>126</v>
      </c>
      <c r="J42" s="135" t="s">
        <v>127</v>
      </c>
      <c r="K42" s="135" t="s">
        <v>128</v>
      </c>
      <c r="M42" s="135" t="s">
        <v>129</v>
      </c>
      <c r="N42" s="135" t="s">
        <v>130</v>
      </c>
      <c r="O42" s="135" t="s">
        <v>131</v>
      </c>
      <c r="Q42" s="135" t="s">
        <v>132</v>
      </c>
      <c r="R42" s="135" t="s">
        <v>133</v>
      </c>
      <c r="T42" s="135" t="s">
        <v>134</v>
      </c>
      <c r="U42" s="135" t="s">
        <v>135</v>
      </c>
      <c r="V42" s="135" t="s">
        <v>136</v>
      </c>
    </row>
    <row r="43" spans="3:22" ht="24.5" x14ac:dyDescent="0.35">
      <c r="D43" s="135" t="s">
        <v>137</v>
      </c>
      <c r="E43" s="135" t="s">
        <v>138</v>
      </c>
      <c r="G43" s="135" t="s">
        <v>139</v>
      </c>
      <c r="J43" s="135" t="s">
        <v>140</v>
      </c>
      <c r="K43" s="135" t="s">
        <v>141</v>
      </c>
      <c r="M43" s="135" t="s">
        <v>142</v>
      </c>
      <c r="N43" s="135" t="s">
        <v>143</v>
      </c>
      <c r="Q43" s="135" t="s">
        <v>144</v>
      </c>
      <c r="R43" s="135" t="s">
        <v>145</v>
      </c>
      <c r="T43" s="135" t="s">
        <v>146</v>
      </c>
      <c r="U43" s="135" t="s">
        <v>147</v>
      </c>
      <c r="V43" s="135" t="s">
        <v>148</v>
      </c>
    </row>
    <row r="44" spans="3:22" ht="24.5" x14ac:dyDescent="0.35">
      <c r="D44" s="135" t="s">
        <v>149</v>
      </c>
      <c r="E44" s="135" t="s">
        <v>150</v>
      </c>
      <c r="G44" s="135" t="s">
        <v>151</v>
      </c>
      <c r="J44" s="135" t="s">
        <v>152</v>
      </c>
      <c r="K44" s="135" t="s">
        <v>153</v>
      </c>
      <c r="R44" s="135" t="s">
        <v>154</v>
      </c>
      <c r="U44" s="135" t="s">
        <v>155</v>
      </c>
    </row>
    <row r="45" spans="3:22" x14ac:dyDescent="0.35">
      <c r="D45" s="135" t="s">
        <v>156</v>
      </c>
      <c r="E45" s="135" t="s">
        <v>157</v>
      </c>
      <c r="G45" s="135" t="s">
        <v>158</v>
      </c>
      <c r="J45" s="135" t="s">
        <v>159</v>
      </c>
      <c r="K45" s="135" t="s">
        <v>160</v>
      </c>
      <c r="U45" s="135" t="s">
        <v>161</v>
      </c>
    </row>
    <row r="46" spans="3:22" ht="36.5" x14ac:dyDescent="0.35">
      <c r="D46" s="135" t="s">
        <v>162</v>
      </c>
      <c r="E46" s="135" t="s">
        <v>163</v>
      </c>
      <c r="J46" s="135" t="s">
        <v>164</v>
      </c>
      <c r="K46" s="135" t="s">
        <v>165</v>
      </c>
      <c r="U46" s="135" t="s">
        <v>166</v>
      </c>
    </row>
    <row r="47" spans="3:22" x14ac:dyDescent="0.35">
      <c r="E47" s="135" t="s">
        <v>167</v>
      </c>
      <c r="J47" s="135" t="s">
        <v>168</v>
      </c>
      <c r="K47" s="135" t="s">
        <v>169</v>
      </c>
      <c r="U47" s="135" t="s">
        <v>170</v>
      </c>
    </row>
    <row r="48" spans="3:22" x14ac:dyDescent="0.35">
      <c r="E48" s="135" t="s">
        <v>171</v>
      </c>
      <c r="K48" s="135" t="s">
        <v>172</v>
      </c>
    </row>
    <row r="49" spans="5:5" x14ac:dyDescent="0.35">
      <c r="E49" s="135" t="s">
        <v>173</v>
      </c>
    </row>
    <row r="50" spans="5:5" ht="36.5" x14ac:dyDescent="0.35">
      <c r="E50" s="135" t="s">
        <v>174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2" ma:contentTypeDescription="Creare un nuovo documento." ma:contentTypeScope="" ma:versionID="c1e0b18340b7de07f5d27b1d404f39ce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99f6f2729022c5faa86542c12ea235d4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26D402-28F6-4A0F-9A5F-EF33498BF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B6C079-401A-4D92-BA7D-ED034C80215A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b9006fdf-e617-4dc8-9237-7f24c96f69d6"/>
    <ds:schemaRef ds:uri="http://schemas.microsoft.com/office/2006/metadata/properties"/>
    <ds:schemaRef ds:uri="http://purl.org/dc/terms/"/>
    <ds:schemaRef ds:uri="http://schemas.openxmlformats.org/package/2006/metadata/core-properties"/>
    <ds:schemaRef ds:uri="aee051c8-a468-4d25-929a-33095c924ec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E6477E-FF4F-4054-99F0-4E7D02BCC7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25</vt:i4>
      </vt:variant>
    </vt:vector>
  </HeadingPairs>
  <TitlesOfParts>
    <vt:vector size="30" baseType="lpstr">
      <vt:lpstr>Menu</vt:lpstr>
      <vt:lpstr>Anagrafica Impianto</vt:lpstr>
      <vt:lpstr>Flussi da programmazione</vt:lpstr>
      <vt:lpstr>ModPef_IMP</vt:lpstr>
      <vt:lpstr>Tendina</vt:lpstr>
      <vt:lpstr>Abruzzo</vt:lpstr>
      <vt:lpstr>Basilicata</vt:lpstr>
      <vt:lpstr>Calabria</vt:lpstr>
      <vt:lpstr>Campania</vt:lpstr>
      <vt:lpstr>Emilia_Romagna</vt:lpstr>
      <vt:lpstr>Friuli_Venezia_Giulia</vt:lpstr>
      <vt:lpstr>Intermedio</vt:lpstr>
      <vt:lpstr>Lazio</vt:lpstr>
      <vt:lpstr>Liguria</vt:lpstr>
      <vt:lpstr>Lombardia</vt:lpstr>
      <vt:lpstr>Marche</vt:lpstr>
      <vt:lpstr>Molise</vt:lpstr>
      <vt:lpstr>Piemonte</vt:lpstr>
      <vt:lpstr>Puglia</vt:lpstr>
      <vt:lpstr>Recupero</vt:lpstr>
      <vt:lpstr>Regione</vt:lpstr>
      <vt:lpstr>Sardegna</vt:lpstr>
      <vt:lpstr>Sicilia</vt:lpstr>
      <vt:lpstr>Smaltimento</vt:lpstr>
      <vt:lpstr>Tipo</vt:lpstr>
      <vt:lpstr>Toscana</vt:lpstr>
      <vt:lpstr>Trentino_Alto_Adige</vt:lpstr>
      <vt:lpstr>Umbria</vt:lpstr>
      <vt:lpstr>Valle_dAosta</vt:lpstr>
      <vt:lpstr>Veneto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Robba Stefania</dc:creator>
  <cp:lastModifiedBy>Robba Stefania</cp:lastModifiedBy>
  <dcterms:created xsi:type="dcterms:W3CDTF">2015-06-05T18:17:20Z</dcterms:created>
  <dcterms:modified xsi:type="dcterms:W3CDTF">2026-03-12T08:00:40Z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